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ver" sheetId="1" r:id="rId4"/>
    <sheet state="visible" name="IS" sheetId="2" r:id="rId5"/>
    <sheet state="visible" name="BS" sheetId="3" r:id="rId6"/>
    <sheet state="visible" name="CF" sheetId="4" r:id="rId7"/>
    <sheet state="visible" name="Ratios" sheetId="5" r:id="rId8"/>
  </sheets>
  <definedNames/>
  <calcPr/>
  <extLst>
    <ext uri="GoogleSheetsCustomDataVersion2">
      <go:sheetsCustomData xmlns:go="http://customooxmlschemas.google.com/" r:id="rId9" roundtripDataChecksum="rigfOq65QsP/zo/GPeBakCSGBWF3OcJGdWC594vdfN0="/>
    </ext>
  </extLst>
</workbook>
</file>

<file path=xl/sharedStrings.xml><?xml version="1.0" encoding="utf-8"?>
<sst xmlns="http://schemas.openxmlformats.org/spreadsheetml/2006/main" count="219" uniqueCount="164">
  <si>
    <t>Breville Group Limited</t>
  </si>
  <si>
    <t>Balance Sheet</t>
  </si>
  <si>
    <t>Income Statement</t>
  </si>
  <si>
    <t>BREVILLE GROUP LIMITED (ASX: BRG)</t>
  </si>
  <si>
    <t>A$ millions, as at 30 June</t>
  </si>
  <si>
    <t>A$ millions, fiscal year ending 30 June</t>
  </si>
  <si>
    <t>Core Financial Model - Integrated 3-Statement Forecast</t>
  </si>
  <si>
    <t>FY21A</t>
  </si>
  <si>
    <t>All figures in A$ millions, except per share data</t>
  </si>
  <si>
    <t>Company</t>
  </si>
  <si>
    <t>Cash Flow Statement</t>
  </si>
  <si>
    <t>FY25A</t>
  </si>
  <si>
    <t>FY22A</t>
  </si>
  <si>
    <t>FY23A</t>
  </si>
  <si>
    <t>FY24A</t>
  </si>
  <si>
    <t>FY26E</t>
  </si>
  <si>
    <t>FY27E</t>
  </si>
  <si>
    <t>FY28E</t>
  </si>
  <si>
    <t>Ticker</t>
  </si>
  <si>
    <t>FY29E</t>
  </si>
  <si>
    <t>ASX: BRG</t>
  </si>
  <si>
    <t>FY30E</t>
  </si>
  <si>
    <t>Sector</t>
  </si>
  <si>
    <t>Consumer Discretionary - Small Appliances</t>
  </si>
  <si>
    <t>Reporting Currency</t>
  </si>
  <si>
    <t>OPERATING ACTIVITIES</t>
  </si>
  <si>
    <t>AUD</t>
  </si>
  <si>
    <t>Fiscal Year End</t>
  </si>
  <si>
    <t>30 June</t>
  </si>
  <si>
    <t>ASSETS</t>
  </si>
  <si>
    <t>Historicals</t>
  </si>
  <si>
    <t>FY21 - FY25 Actuals</t>
  </si>
  <si>
    <t>Forecast</t>
  </si>
  <si>
    <t>NPAT</t>
  </si>
  <si>
    <t>Cash &amp; equivalents</t>
  </si>
  <si>
    <t>FY26E - FY30E</t>
  </si>
  <si>
    <t>Latest Actual</t>
  </si>
  <si>
    <t>1H26 (six months to 31 Dec 2025)</t>
  </si>
  <si>
    <t>Model Date</t>
  </si>
  <si>
    <t>08 July 2026</t>
  </si>
  <si>
    <t>Revenue</t>
  </si>
  <si>
    <t>Colour Convention</t>
  </si>
  <si>
    <t xml:space="preserve">  Blue font</t>
  </si>
  <si>
    <t>Hard-coded input</t>
  </si>
  <si>
    <t>Not the correct Banking Blue Font</t>
  </si>
  <si>
    <t xml:space="preserve">  Black font</t>
  </si>
  <si>
    <t>Formula</t>
  </si>
  <si>
    <t xml:space="preserve">  Green font</t>
  </si>
  <si>
    <t>Link from another sheet</t>
  </si>
  <si>
    <t>Key Source Documents (for fact-checking)</t>
  </si>
  <si>
    <t>FY25 Full-Year Report (20-Aug-2025)</t>
  </si>
  <si>
    <t>https://brevillegroup.com/wp-content/uploads/2025/08/Year-Ended-30-June-2025-Report-Announcement.pdf</t>
  </si>
  <si>
    <t>Why not Net Income</t>
  </si>
  <si>
    <t xml:space="preserve">  Add: Depreciation &amp; amortisation</t>
  </si>
  <si>
    <t>Trade &amp; other receivables</t>
  </si>
  <si>
    <t xml:space="preserve">  Growth %</t>
  </si>
  <si>
    <t>Poor choice of source</t>
  </si>
  <si>
    <t xml:space="preserve">  Add: Net interest expense (add-back)</t>
  </si>
  <si>
    <t>FY25 Annual Report (128 pages)</t>
  </si>
  <si>
    <t>Cost of sales</t>
  </si>
  <si>
    <t>https://brevillegroup.com/wp-content/uploads/2025/08/Annual-Report-2025.pdf</t>
  </si>
  <si>
    <t>Needs to be a calculation</t>
  </si>
  <si>
    <t xml:space="preserve">  Less: Change in working capital</t>
  </si>
  <si>
    <t>C9 - Historicals dont' match, H9 - Harcoded value inside cell</t>
  </si>
  <si>
    <t>Inventories</t>
  </si>
  <si>
    <t>1H26 Half-Year Report (12-Feb-2026)</t>
  </si>
  <si>
    <t>https://brevillegroup.com/wp-content/uploads/2026/03/Half-Year-Ended-31-December-2025-Report-Announcement.pdf</t>
  </si>
  <si>
    <t>Prepayments &amp; other current</t>
  </si>
  <si>
    <t>Gross Profit</t>
  </si>
  <si>
    <t>Balance sheet history FY21-FY25</t>
  </si>
  <si>
    <t>https://stockanalysis.com/quote/asx/BRG/financials/balance-sheet/</t>
  </si>
  <si>
    <t>Total current assets</t>
  </si>
  <si>
    <t>Revenue history 2001-2025</t>
  </si>
  <si>
    <t>https://companiesmarketcap.com/aud/breville-group/revenue/</t>
  </si>
  <si>
    <t>Cash flow from operations</t>
  </si>
  <si>
    <t xml:space="preserve">  Gross margin %</t>
  </si>
  <si>
    <t>INVESTING ACTIVITIES</t>
  </si>
  <si>
    <t>BRG ASX announcements</t>
  </si>
  <si>
    <t>Capital expenditure</t>
  </si>
  <si>
    <t>https://www.listcorp.com/asx/brg/breville-group-limited/announcements</t>
  </si>
  <si>
    <t>Property, plant &amp; equipment</t>
  </si>
  <si>
    <t>Operating expenses (ex D&amp;A)</t>
  </si>
  <si>
    <t>Cash flow from investing</t>
  </si>
  <si>
    <t>EBITDA</t>
  </si>
  <si>
    <t>FINANCING ACTIVITIES</t>
  </si>
  <si>
    <t>Dividends paid</t>
  </si>
  <si>
    <t>Numbers don't make sense</t>
  </si>
  <si>
    <t>Goodwill</t>
  </si>
  <si>
    <t xml:space="preserve">  EBITDA margin %</t>
  </si>
  <si>
    <t>Net interest paid</t>
  </si>
  <si>
    <t>Change in debt</t>
  </si>
  <si>
    <t>Reassess flatline assumption</t>
  </si>
  <si>
    <t>Other intangible assets</t>
  </si>
  <si>
    <t>Why is the margin fluctuating</t>
  </si>
  <si>
    <t>Depreciation &amp; amortisation</t>
  </si>
  <si>
    <t>Cash flow from financing</t>
  </si>
  <si>
    <t>Deferred tax assets &amp; other LT</t>
  </si>
  <si>
    <t>Net change in cash</t>
  </si>
  <si>
    <t>EBIT</t>
  </si>
  <si>
    <t>F16 - Historicals dont' match</t>
  </si>
  <si>
    <t>Total non-current assets</t>
  </si>
  <si>
    <t>Beginning cash</t>
  </si>
  <si>
    <t xml:space="preserve">  EBIT margin %</t>
  </si>
  <si>
    <t>TOTAL ASSETS</t>
  </si>
  <si>
    <t>Ending cash</t>
  </si>
  <si>
    <t>Net interest expense</t>
  </si>
  <si>
    <t>Ratios &amp; KPIs</t>
  </si>
  <si>
    <t>Totals don't line up with source</t>
  </si>
  <si>
    <t>GROWTH</t>
  </si>
  <si>
    <t>Profit before tax</t>
  </si>
  <si>
    <t>LIABILITIES</t>
  </si>
  <si>
    <t>Revenue growth</t>
  </si>
  <si>
    <t>Trade &amp; other payables</t>
  </si>
  <si>
    <t>Income tax expense</t>
  </si>
  <si>
    <t>H21 - Harcoded value inside cell</t>
  </si>
  <si>
    <t>Accruals, taxes &amp; other current</t>
  </si>
  <si>
    <t>EBITDA growth</t>
  </si>
  <si>
    <t>Current lease &amp; debt</t>
  </si>
  <si>
    <t>Total current liabilities</t>
  </si>
  <si>
    <t>NPAT growth</t>
  </si>
  <si>
    <t xml:space="preserve">  NPAT margin %</t>
  </si>
  <si>
    <t>Long-term debt</t>
  </si>
  <si>
    <t>EPS growth</t>
  </si>
  <si>
    <t>Diluted weighted avg shares (m)</t>
  </si>
  <si>
    <t>Long-term lease liabilities</t>
  </si>
  <si>
    <t>Other non-current liabilities</t>
  </si>
  <si>
    <t>Diluted EPS ($)</t>
  </si>
  <si>
    <t>PROFITABILITY</t>
  </si>
  <si>
    <t>Gross margin</t>
  </si>
  <si>
    <t>Total non-current liabilities</t>
  </si>
  <si>
    <t>Dividend per share ($)</t>
  </si>
  <si>
    <t>TOTAL LIABILITIES</t>
  </si>
  <si>
    <t>FORECAST DRIVERS</t>
  </si>
  <si>
    <t>Revenue growth %</t>
  </si>
  <si>
    <t>Gross margin %</t>
  </si>
  <si>
    <t>EBITDA margin</t>
  </si>
  <si>
    <t>Opex (ex D&amp;A) % of revenue</t>
  </si>
  <si>
    <t>D&amp;A % of revenue</t>
  </si>
  <si>
    <t>EQUITY</t>
  </si>
  <si>
    <t>Contributed equity</t>
  </si>
  <si>
    <t>Net interest expense ($m)</t>
  </si>
  <si>
    <t>Effective tax rate %</t>
  </si>
  <si>
    <t>Retained earnings</t>
  </si>
  <si>
    <t>Diluted shares (m)</t>
  </si>
  <si>
    <t>Dividend payout ratio %</t>
  </si>
  <si>
    <t>EBIT margin</t>
  </si>
  <si>
    <t>Reserves</t>
  </si>
  <si>
    <t>TOTAL EQUITY</t>
  </si>
  <si>
    <t>NPAT margin</t>
  </si>
  <si>
    <t>TOTAL LIABILITIES &amp; EQUITY</t>
  </si>
  <si>
    <t>Return on equity</t>
  </si>
  <si>
    <t>Balance check (A = L + E)</t>
  </si>
  <si>
    <t>CAPITAL STRUCTURE</t>
  </si>
  <si>
    <t>Total debt</t>
  </si>
  <si>
    <t>Out of balance</t>
  </si>
  <si>
    <t>Days sales outstanding</t>
  </si>
  <si>
    <t>Days inventory outstanding</t>
  </si>
  <si>
    <t>Days payables outstanding</t>
  </si>
  <si>
    <t>CapEx % of revenue</t>
  </si>
  <si>
    <t>Net debt / (cash)</t>
  </si>
  <si>
    <t>Net debt / EBITDA</t>
  </si>
  <si>
    <t>EBITDA / Interest</t>
  </si>
  <si>
    <t>WORKING CAPITAL</t>
  </si>
  <si>
    <t>Cash conversion cycle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</si>
</sst>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#,##0.0;\(#,##0.0\);\-"/>
    <numFmt numFmtId="165" formatCode="0.0%;\(0.0%\);\-"/>
    <numFmt numFmtId="166" formatCode="#,##0.00;\(#,##0.00\);\-"/>
    <numFmt numFmtId="167" formatCode="#,##0;\(#,##0\);\-"/>
    <numFmt numFmtId="168" formatCode="0.00&quot;x&quot;"/>
  </numFmts>
  <fonts count="25">
    <font>
      <sz val="11.0"/>
      <color theme="1"/>
      <name val="Calibri"/>
      <scheme val="minor"/>
    </font>
    <font>
      <i/>
      <color rgb="FF999999"/>
      <name val="Calibri"/>
      <scheme val="minor"/>
    </font>
    <font>
      <color rgb="FF999999"/>
      <name val="Calibri"/>
      <scheme val="minor"/>
    </font>
    <font>
      <b/>
      <sz val="14.0"/>
      <color rgb="FF1F3864"/>
      <name val="Calibri"/>
    </font>
    <font>
      <i/>
      <sz val="11.0"/>
      <color rgb="FF808080"/>
      <name val="Calibri"/>
    </font>
    <font>
      <i/>
      <sz val="9.0"/>
      <color rgb="FF808080"/>
      <name val="Calibri"/>
    </font>
    <font>
      <b/>
      <sz val="18.0"/>
      <color rgb="FF1F3864"/>
      <name val="Calibri"/>
    </font>
    <font>
      <i/>
      <sz val="12.0"/>
      <color rgb="FF808080"/>
      <name val="Calibri"/>
    </font>
    <font>
      <i/>
      <sz val="10.0"/>
      <color theme="1"/>
      <name val="Calibri"/>
    </font>
    <font>
      <b/>
      <sz val="11.0"/>
      <color rgb="FFFFFFFF"/>
      <name val="Calibri"/>
    </font>
    <font>
      <b/>
      <sz val="10.0"/>
      <color theme="1"/>
      <name val="Calibri"/>
    </font>
    <font>
      <sz val="10.0"/>
      <color theme="1"/>
      <name val="Calibri"/>
    </font>
    <font>
      <b/>
      <sz val="10.0"/>
      <color rgb="FF1F3864"/>
      <name val="Calibri"/>
    </font>
    <font>
      <sz val="10.0"/>
      <color rgb="FF000000"/>
      <name val="Calibri"/>
    </font>
    <font>
      <sz val="10.0"/>
      <color rgb="FF0070C0"/>
      <name val="Calibri"/>
    </font>
    <font>
      <b/>
      <sz val="10.0"/>
      <color rgb="FF000000"/>
      <name val="Calibri"/>
    </font>
    <font>
      <b/>
      <sz val="10.0"/>
      <color rgb="FF0070C0"/>
      <name val="Calibri"/>
    </font>
    <font>
      <sz val="10.0"/>
      <color rgb="FF006100"/>
      <name val="Calibri"/>
    </font>
    <font>
      <b/>
      <sz val="11.0"/>
      <color rgb="FF1F3864"/>
      <name val="Calibri"/>
    </font>
    <font>
      <i/>
      <sz val="10.0"/>
      <color rgb="FF808080"/>
      <name val="Calibri"/>
    </font>
    <font>
      <i/>
      <u/>
      <sz val="9.0"/>
      <color rgb="FF0000FF"/>
      <name val="Calibri"/>
    </font>
    <font>
      <i/>
      <sz val="10.0"/>
      <color rgb="FF000000"/>
      <name val="Calibri"/>
    </font>
    <font>
      <color theme="1"/>
      <name val="Calibri"/>
      <scheme val="minor"/>
    </font>
    <font>
      <i/>
      <u/>
      <sz val="9.0"/>
      <color rgb="FF0000FF"/>
      <name val="Calibri"/>
    </font>
    <font>
      <i/>
      <u/>
      <sz val="9.0"/>
      <color rgb="FF0000FF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1F3864"/>
        <bgColor rgb="FF1F3864"/>
      </patternFill>
    </fill>
    <fill>
      <patternFill patternType="solid">
        <fgColor theme="0"/>
        <bgColor theme="0"/>
      </patternFill>
    </fill>
  </fills>
  <borders count="26">
    <border/>
    <border>
      <left/>
      <right/>
      <top/>
      <bottom/>
    </border>
    <border>
      <left style="thin">
        <color rgb="FFFF9900"/>
      </left>
      <right style="thin">
        <color rgb="FFFF9900"/>
      </right>
      <top style="thin">
        <color rgb="FFFF9900"/>
      </top>
      <bottom style="thin">
        <color rgb="FFFF9900"/>
      </bottom>
    </border>
    <border>
      <left style="thin">
        <color rgb="FFFF0000"/>
      </left>
      <top style="thin">
        <color rgb="FFFF0000"/>
      </top>
      <bottom style="thin">
        <color rgb="FFFF0000"/>
      </bottom>
    </border>
    <border>
      <right style="thin">
        <color rgb="FFFF0000"/>
      </right>
      <top style="thin">
        <color rgb="FFFF0000"/>
      </top>
      <bottom style="thin">
        <color rgb="FFFF0000"/>
      </bottom>
    </border>
    <border>
      <left style="thin">
        <color rgb="FFFF0000"/>
      </left>
      <top style="thin">
        <color rgb="FFFF0000"/>
      </top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</border>
    <border>
      <top style="thin">
        <color rgb="FFFF0000"/>
      </top>
    </border>
    <border>
      <right style="thin">
        <color rgb="FFFF0000"/>
      </right>
      <top style="thin">
        <color rgb="FFFF0000"/>
      </top>
    </border>
    <border>
      <top style="thin">
        <color rgb="FFFF0000"/>
      </top>
      <bottom style="thin">
        <color rgb="FFFF0000"/>
      </bottom>
    </border>
    <border>
      <left style="thin">
        <color rgb="FFFF0000"/>
      </left>
    </border>
    <border>
      <right style="thin">
        <color rgb="FFFF0000"/>
      </right>
    </border>
    <border>
      <top style="thin">
        <color rgb="FF000000"/>
      </top>
    </border>
    <border>
      <left style="thin">
        <color rgb="FFFF0000"/>
      </left>
      <bottom style="thin">
        <color rgb="FFFF0000"/>
      </bottom>
    </border>
    <border>
      <bottom style="thin">
        <color rgb="FFFF0000"/>
      </bottom>
    </border>
    <border>
      <right style="thin">
        <color rgb="FFFF0000"/>
      </right>
      <bottom style="thin">
        <color rgb="FFFF0000"/>
      </bottom>
    </border>
    <border>
      <left style="thin">
        <color rgb="FFFF9900"/>
      </left>
      <top style="thin">
        <color rgb="FFFF9900"/>
      </top>
      <bottom style="thin">
        <color rgb="FFFF9900"/>
      </bottom>
    </border>
    <border>
      <top style="thin">
        <color rgb="FFFF9900"/>
      </top>
      <bottom style="thin">
        <color rgb="FFFF9900"/>
      </bottom>
    </border>
    <border>
      <left style="thin">
        <color rgb="FFFF9900"/>
      </left>
      <right style="thin">
        <color rgb="FFFF9900"/>
      </right>
      <bottom style="thin">
        <color rgb="FFFF9900"/>
      </bottom>
    </border>
    <border>
      <right style="thin">
        <color rgb="FFFF9900"/>
      </right>
      <top style="thin">
        <color rgb="FFFF9900"/>
      </top>
      <bottom style="thin">
        <color rgb="FFFF9900"/>
      </bottom>
    </border>
    <border>
      <left style="thin">
        <color rgb="FFFF0000"/>
      </left>
      <top style="double">
        <color rgb="FFFF0000"/>
      </top>
      <bottom style="double">
        <color rgb="FFFF0000"/>
      </bottom>
    </border>
    <border>
      <top style="double">
        <color rgb="FFFF0000"/>
      </top>
      <bottom style="double">
        <color rgb="FFFF0000"/>
      </bottom>
    </border>
    <border>
      <top style="double">
        <color rgb="FF000000"/>
      </top>
      <bottom style="double">
        <color rgb="FF000000"/>
      </bottom>
    </border>
    <border>
      <left style="thin">
        <color rgb="FFFF9900"/>
      </left>
      <right style="thin">
        <color rgb="FFFF9900"/>
      </right>
      <top style="thin">
        <color rgb="FFFF9900"/>
      </top>
    </border>
    <border>
      <left style="thin">
        <color rgb="FFFF0000"/>
      </left>
      <right style="thin">
        <color rgb="FFFF0000"/>
      </right>
      <top style="thin">
        <color rgb="FFFF0000"/>
      </top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0" fillId="0" fontId="4" numFmtId="0" xfId="0" applyFont="1"/>
    <xf borderId="0" fillId="0" fontId="5" numFmtId="0" xfId="0" applyFont="1"/>
    <xf borderId="0" fillId="0" fontId="6" numFmtId="0" xfId="0" applyFont="1"/>
    <xf borderId="0" fillId="0" fontId="7" numFmtId="0" xfId="0" applyFont="1"/>
    <xf borderId="0" fillId="0" fontId="8" numFmtId="0" xfId="0" applyFont="1"/>
    <xf borderId="1" fillId="2" fontId="9" numFmtId="0" xfId="0" applyAlignment="1" applyBorder="1" applyFill="1" applyFont="1">
      <alignment horizontal="center" vertical="center"/>
    </xf>
    <xf borderId="0" fillId="0" fontId="10" numFmtId="0" xfId="0" applyFont="1"/>
    <xf borderId="0" fillId="0" fontId="11" numFmtId="0" xfId="0" applyFont="1"/>
    <xf borderId="0" fillId="0" fontId="12" numFmtId="0" xfId="0" applyFont="1"/>
    <xf borderId="2" fillId="0" fontId="13" numFmtId="0" xfId="0" applyAlignment="1" applyBorder="1" applyFont="1">
      <alignment horizontal="left" vertical="center"/>
    </xf>
    <xf borderId="0" fillId="0" fontId="13" numFmtId="0" xfId="0" applyAlignment="1" applyFont="1">
      <alignment horizontal="left" vertical="center"/>
    </xf>
    <xf borderId="0" fillId="0" fontId="14" numFmtId="164" xfId="0" applyAlignment="1" applyFont="1" applyNumberFormat="1">
      <alignment horizontal="right" vertical="center"/>
    </xf>
    <xf borderId="0" fillId="0" fontId="15" numFmtId="0" xfId="0" applyAlignment="1" applyFont="1">
      <alignment horizontal="left" vertical="center"/>
    </xf>
    <xf borderId="0" fillId="0" fontId="16" numFmtId="164" xfId="0" applyAlignment="1" applyFont="1" applyNumberFormat="1">
      <alignment horizontal="right" vertical="center"/>
    </xf>
    <xf borderId="3" fillId="0" fontId="11" numFmtId="0" xfId="0" applyBorder="1" applyFont="1"/>
    <xf borderId="4" fillId="0" fontId="14" numFmtId="0" xfId="0" applyBorder="1" applyFont="1"/>
    <xf borderId="0" fillId="0" fontId="1" numFmtId="0" xfId="0" applyAlignment="1" applyFont="1">
      <alignment readingOrder="0"/>
    </xf>
    <xf borderId="0" fillId="0" fontId="13" numFmtId="164" xfId="0" applyAlignment="1" applyFont="1" applyNumberFormat="1">
      <alignment horizontal="right" vertical="center"/>
    </xf>
    <xf borderId="0" fillId="0" fontId="17" numFmtId="0" xfId="0" applyFont="1"/>
    <xf borderId="0" fillId="0" fontId="18" numFmtId="0" xfId="0" applyFont="1"/>
    <xf borderId="5" fillId="0" fontId="11" numFmtId="0" xfId="0" applyBorder="1" applyFont="1"/>
    <xf borderId="0" fillId="0" fontId="15" numFmtId="164" xfId="0" applyAlignment="1" applyFont="1" applyNumberFormat="1">
      <alignment horizontal="right" vertical="center"/>
    </xf>
    <xf borderId="0" fillId="0" fontId="19" numFmtId="0" xfId="0" applyAlignment="1" applyFont="1">
      <alignment horizontal="left" vertical="center"/>
    </xf>
    <xf borderId="6" fillId="0" fontId="14" numFmtId="164" xfId="0" applyAlignment="1" applyBorder="1" applyFont="1" applyNumberFormat="1">
      <alignment horizontal="right" vertical="center"/>
    </xf>
    <xf borderId="7" fillId="0" fontId="20" numFmtId="0" xfId="0" applyAlignment="1" applyBorder="1" applyFont="1">
      <alignment readingOrder="0"/>
    </xf>
    <xf borderId="0" fillId="0" fontId="21" numFmtId="165" xfId="0" applyAlignment="1" applyFont="1" applyNumberFormat="1">
      <alignment horizontal="right" vertical="center"/>
    </xf>
    <xf borderId="7" fillId="0" fontId="22" numFmtId="0" xfId="0" applyBorder="1" applyFont="1"/>
    <xf borderId="8" fillId="0" fontId="22" numFmtId="0" xfId="0" applyBorder="1" applyFont="1"/>
    <xf borderId="6" fillId="0" fontId="13" numFmtId="164" xfId="0" applyAlignment="1" applyBorder="1" applyFont="1" applyNumberFormat="1">
      <alignment horizontal="right" vertical="center"/>
    </xf>
    <xf borderId="3" fillId="0" fontId="13" numFmtId="164" xfId="0" applyAlignment="1" applyBorder="1" applyFont="1" applyNumberFormat="1">
      <alignment horizontal="right" vertical="center"/>
    </xf>
    <xf borderId="9" fillId="0" fontId="13" numFmtId="164" xfId="0" applyAlignment="1" applyBorder="1" applyFont="1" applyNumberFormat="1">
      <alignment horizontal="right" vertical="center"/>
    </xf>
    <xf borderId="10" fillId="0" fontId="11" numFmtId="0" xfId="0" applyBorder="1" applyFont="1"/>
    <xf borderId="4" fillId="0" fontId="13" numFmtId="164" xfId="0" applyAlignment="1" applyBorder="1" applyFont="1" applyNumberFormat="1">
      <alignment horizontal="right" vertical="center"/>
    </xf>
    <xf borderId="0" fillId="0" fontId="23" numFmtId="0" xfId="0" applyAlignment="1" applyFont="1">
      <alignment readingOrder="0"/>
    </xf>
    <xf borderId="11" fillId="0" fontId="22" numFmtId="0" xfId="0" applyBorder="1" applyFont="1"/>
    <xf borderId="12" fillId="0" fontId="15" numFmtId="164" xfId="0" applyAlignment="1" applyBorder="1" applyFont="1" applyNumberFormat="1">
      <alignment horizontal="right" vertical="center"/>
    </xf>
    <xf borderId="13" fillId="0" fontId="11" numFmtId="0" xfId="0" applyBorder="1" applyFont="1"/>
    <xf borderId="14" fillId="0" fontId="24" numFmtId="0" xfId="0" applyAlignment="1" applyBorder="1" applyFont="1">
      <alignment readingOrder="0"/>
    </xf>
    <xf borderId="14" fillId="0" fontId="22" numFmtId="0" xfId="0" applyBorder="1" applyFont="1"/>
    <xf borderId="15" fillId="0" fontId="22" numFmtId="0" xfId="0" applyBorder="1" applyFont="1"/>
    <xf borderId="5" fillId="0" fontId="13" numFmtId="164" xfId="0" applyAlignment="1" applyBorder="1" applyFont="1" applyNumberFormat="1">
      <alignment horizontal="right" vertical="center"/>
    </xf>
    <xf borderId="2" fillId="0" fontId="13" numFmtId="164" xfId="0" applyAlignment="1" applyBorder="1" applyFont="1" applyNumberFormat="1">
      <alignment horizontal="right" vertical="center"/>
    </xf>
    <xf borderId="16" fillId="3" fontId="21" numFmtId="165" xfId="0" applyAlignment="1" applyBorder="1" applyFill="1" applyFont="1" applyNumberFormat="1">
      <alignment horizontal="right" vertical="center"/>
    </xf>
    <xf borderId="17" fillId="3" fontId="21" numFmtId="165" xfId="0" applyAlignment="1" applyBorder="1" applyFont="1" applyNumberFormat="1">
      <alignment horizontal="right" vertical="center"/>
    </xf>
    <xf borderId="13" fillId="0" fontId="13" numFmtId="164" xfId="0" applyAlignment="1" applyBorder="1" applyFont="1" applyNumberFormat="1">
      <alignment horizontal="right" vertical="center"/>
    </xf>
    <xf borderId="18" fillId="0" fontId="13" numFmtId="164" xfId="0" applyAlignment="1" applyBorder="1" applyFont="1" applyNumberFormat="1">
      <alignment horizontal="right" vertical="center"/>
    </xf>
    <xf borderId="14" fillId="0" fontId="13" numFmtId="164" xfId="0" applyAlignment="1" applyBorder="1" applyFont="1" applyNumberFormat="1">
      <alignment horizontal="right" vertical="center"/>
    </xf>
    <xf borderId="19" fillId="3" fontId="21" numFmtId="165" xfId="0" applyAlignment="1" applyBorder="1" applyFont="1" applyNumberFormat="1">
      <alignment horizontal="right" vertical="center"/>
    </xf>
    <xf borderId="15" fillId="0" fontId="13" numFmtId="164" xfId="0" applyAlignment="1" applyBorder="1" applyFont="1" applyNumberFormat="1">
      <alignment horizontal="right" vertical="center"/>
    </xf>
    <xf borderId="20" fillId="0" fontId="15" numFmtId="164" xfId="0" applyAlignment="1" applyBorder="1" applyFont="1" applyNumberFormat="1">
      <alignment horizontal="right" vertical="center"/>
    </xf>
    <xf borderId="21" fillId="0" fontId="15" numFmtId="164" xfId="0" applyAlignment="1" applyBorder="1" applyFont="1" applyNumberFormat="1">
      <alignment horizontal="right" vertical="center"/>
    </xf>
    <xf borderId="22" fillId="0" fontId="15" numFmtId="164" xfId="0" applyAlignment="1" applyBorder="1" applyFont="1" applyNumberFormat="1">
      <alignment horizontal="right" vertical="center"/>
    </xf>
    <xf borderId="0" fillId="0" fontId="13" numFmtId="165" xfId="0" applyAlignment="1" applyFont="1" applyNumberFormat="1">
      <alignment horizontal="right" vertical="center"/>
    </xf>
    <xf borderId="23" fillId="0" fontId="15" numFmtId="0" xfId="0" applyAlignment="1" applyBorder="1" applyFont="1">
      <alignment horizontal="left" vertical="center"/>
    </xf>
    <xf borderId="0" fillId="0" fontId="14" numFmtId="164" xfId="0" applyAlignment="1" applyFont="1" applyNumberFormat="1">
      <alignment horizontal="right" readingOrder="0" vertical="center"/>
    </xf>
    <xf borderId="18" fillId="0" fontId="19" numFmtId="0" xfId="0" applyAlignment="1" applyBorder="1" applyFont="1">
      <alignment horizontal="left" vertical="center"/>
    </xf>
    <xf borderId="24" fillId="0" fontId="13" numFmtId="164" xfId="0" applyAlignment="1" applyBorder="1" applyFont="1" applyNumberFormat="1">
      <alignment horizontal="right" vertical="center"/>
    </xf>
    <xf borderId="0" fillId="0" fontId="14" numFmtId="166" xfId="0" applyAlignment="1" applyFont="1" applyNumberFormat="1">
      <alignment horizontal="right" vertical="center"/>
    </xf>
    <xf borderId="3" fillId="0" fontId="13" numFmtId="166" xfId="0" applyAlignment="1" applyBorder="1" applyFont="1" applyNumberFormat="1">
      <alignment horizontal="right" vertical="center"/>
    </xf>
    <xf borderId="9" fillId="0" fontId="13" numFmtId="166" xfId="0" applyAlignment="1" applyBorder="1" applyFont="1" applyNumberFormat="1">
      <alignment horizontal="right" vertical="center"/>
    </xf>
    <xf borderId="4" fillId="0" fontId="13" numFmtId="166" xfId="0" applyAlignment="1" applyBorder="1" applyFont="1" applyNumberFormat="1">
      <alignment horizontal="right" vertical="center"/>
    </xf>
    <xf borderId="0" fillId="0" fontId="15" numFmtId="166" xfId="0" applyAlignment="1" applyFont="1" applyNumberFormat="1">
      <alignment horizontal="right" vertical="center"/>
    </xf>
    <xf borderId="0" fillId="0" fontId="13" numFmtId="166" xfId="0" applyAlignment="1" applyFont="1" applyNumberFormat="1">
      <alignment horizontal="right" vertical="center"/>
    </xf>
    <xf borderId="25" fillId="0" fontId="15" numFmtId="164" xfId="0" applyAlignment="1" applyBorder="1" applyFont="1" applyNumberFormat="1">
      <alignment horizontal="right" vertical="center"/>
    </xf>
    <xf borderId="0" fillId="0" fontId="14" numFmtId="165" xfId="0" applyAlignment="1" applyFont="1" applyNumberFormat="1">
      <alignment horizontal="right" vertical="center"/>
    </xf>
    <xf borderId="3" fillId="0" fontId="14" numFmtId="165" xfId="0" applyAlignment="1" applyBorder="1" applyFont="1" applyNumberFormat="1">
      <alignment horizontal="right" vertical="center"/>
    </xf>
    <xf borderId="9" fillId="0" fontId="14" numFmtId="165" xfId="0" applyAlignment="1" applyBorder="1" applyFont="1" applyNumberFormat="1">
      <alignment horizontal="right" vertical="center"/>
    </xf>
    <xf borderId="4" fillId="0" fontId="14" numFmtId="165" xfId="0" applyAlignment="1" applyBorder="1" applyFont="1" applyNumberFormat="1">
      <alignment horizontal="right" vertical="center"/>
    </xf>
    <xf borderId="13" fillId="0" fontId="14" numFmtId="164" xfId="0" applyAlignment="1" applyBorder="1" applyFont="1" applyNumberFormat="1">
      <alignment horizontal="right" vertical="center"/>
    </xf>
    <xf borderId="14" fillId="0" fontId="14" numFmtId="164" xfId="0" applyAlignment="1" applyBorder="1" applyFont="1" applyNumberFormat="1">
      <alignment horizontal="right" vertical="center"/>
    </xf>
    <xf borderId="15" fillId="0" fontId="14" numFmtId="164" xfId="0" applyAlignment="1" applyBorder="1" applyFont="1" applyNumberFormat="1">
      <alignment horizontal="right" vertical="center"/>
    </xf>
    <xf borderId="3" fillId="0" fontId="14" numFmtId="166" xfId="0" applyAlignment="1" applyBorder="1" applyFont="1" applyNumberFormat="1">
      <alignment horizontal="right" vertical="center"/>
    </xf>
    <xf borderId="9" fillId="0" fontId="14" numFmtId="166" xfId="0" applyAlignment="1" applyBorder="1" applyFont="1" applyNumberFormat="1">
      <alignment horizontal="right" vertical="center"/>
    </xf>
    <xf borderId="4" fillId="0" fontId="14" numFmtId="166" xfId="0" applyAlignment="1" applyBorder="1" applyFont="1" applyNumberFormat="1">
      <alignment horizontal="right" vertical="center"/>
    </xf>
    <xf borderId="0" fillId="0" fontId="19" numFmtId="0" xfId="0" applyFont="1"/>
    <xf borderId="3" fillId="0" fontId="21" numFmtId="166" xfId="0" applyAlignment="1" applyBorder="1" applyFont="1" applyNumberFormat="1">
      <alignment horizontal="right" vertical="center"/>
    </xf>
    <xf borderId="9" fillId="0" fontId="21" numFmtId="166" xfId="0" applyAlignment="1" applyBorder="1" applyFont="1" applyNumberFormat="1">
      <alignment horizontal="right" vertical="center"/>
    </xf>
    <xf borderId="4" fillId="0" fontId="21" numFmtId="166" xfId="0" applyAlignment="1" applyBorder="1" applyFont="1" applyNumberFormat="1">
      <alignment horizontal="right" vertical="center"/>
    </xf>
    <xf borderId="0" fillId="0" fontId="14" numFmtId="167" xfId="0" applyAlignment="1" applyFont="1" applyNumberFormat="1">
      <alignment horizontal="right" vertical="center"/>
    </xf>
    <xf borderId="0" fillId="0" fontId="11" numFmtId="168" xfId="0" applyAlignment="1" applyFont="1" applyNumberFormat="1">
      <alignment horizontal="right" vertical="center"/>
    </xf>
    <xf borderId="0" fillId="0" fontId="13" numFmtId="167" xfId="0" applyAlignment="1" applyFont="1" applyNumberFormat="1">
      <alignment horizontal="right" vertical="center"/>
    </xf>
    <xf borderId="0" fillId="0" fontId="15" numFmtId="167" xfId="0" applyAlignment="1" applyFont="1" applyNumberFormat="1">
      <alignment horizontal="righ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3990975</xdr:colOff>
      <xdr:row>0</xdr:row>
      <xdr:rowOff>0</xdr:rowOff>
    </xdr:from>
    <xdr:ext cx="4876800" cy="32480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brevillegroup.com/wp-content/uploads/2025/08/Year-Ended-30-June-2025-Report-Announcement.pdf" TargetMode="External"/><Relationship Id="rId2" Type="http://schemas.openxmlformats.org/officeDocument/2006/relationships/hyperlink" Target="https://brevillegroup.com/wp-content/uploads/2025/08/Annual-Report-2025.pdf" TargetMode="External"/><Relationship Id="rId3" Type="http://schemas.openxmlformats.org/officeDocument/2006/relationships/hyperlink" Target="https://brevillegroup.com/wp-content/uploads/2026/03/Half-Year-Ended-31-December-2025-Report-Announcement.pdf" TargetMode="External"/><Relationship Id="rId4" Type="http://schemas.openxmlformats.org/officeDocument/2006/relationships/hyperlink" Target="https://stockanalysis.com/quote/asx/BRG/financials/balance-sheet/" TargetMode="External"/><Relationship Id="rId5" Type="http://schemas.openxmlformats.org/officeDocument/2006/relationships/hyperlink" Target="https://companiesmarketcap.com/aud/breville-group/revenue/" TargetMode="External"/><Relationship Id="rId6" Type="http://schemas.openxmlformats.org/officeDocument/2006/relationships/hyperlink" Target="https://www.listcorp.com/asx/brg/breville-group-limited/announcements" TargetMode="External"/><Relationship Id="rId7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2" width="40.0"/>
    <col customWidth="1" min="3" max="3" width="60.0"/>
    <col customWidth="1" min="4" max="26" width="8.71"/>
  </cols>
  <sheetData>
    <row r="2">
      <c r="B2" s="6" t="s">
        <v>3</v>
      </c>
    </row>
    <row r="3">
      <c r="B3" s="7" t="s">
        <v>6</v>
      </c>
    </row>
    <row r="5">
      <c r="B5" s="8" t="s">
        <v>8</v>
      </c>
    </row>
    <row r="7">
      <c r="B7" s="10" t="s">
        <v>9</v>
      </c>
      <c r="C7" s="11" t="s">
        <v>0</v>
      </c>
    </row>
    <row r="8">
      <c r="B8" s="10" t="s">
        <v>18</v>
      </c>
      <c r="C8" s="11" t="s">
        <v>20</v>
      </c>
    </row>
    <row r="9">
      <c r="B9" s="10" t="s">
        <v>22</v>
      </c>
      <c r="C9" s="11" t="s">
        <v>23</v>
      </c>
    </row>
    <row r="10">
      <c r="B10" s="10" t="s">
        <v>24</v>
      </c>
      <c r="C10" s="11" t="s">
        <v>26</v>
      </c>
    </row>
    <row r="11">
      <c r="B11" s="10" t="s">
        <v>27</v>
      </c>
      <c r="C11" s="11" t="s">
        <v>28</v>
      </c>
    </row>
    <row r="12">
      <c r="B12" s="10" t="s">
        <v>30</v>
      </c>
      <c r="C12" s="11" t="s">
        <v>31</v>
      </c>
    </row>
    <row r="13">
      <c r="B13" s="10" t="s">
        <v>32</v>
      </c>
      <c r="C13" s="11" t="s">
        <v>35</v>
      </c>
    </row>
    <row r="14">
      <c r="B14" s="10" t="s">
        <v>36</v>
      </c>
      <c r="C14" s="11" t="s">
        <v>37</v>
      </c>
    </row>
    <row r="15">
      <c r="B15" s="10" t="s">
        <v>38</v>
      </c>
      <c r="C15" s="11" t="s">
        <v>39</v>
      </c>
    </row>
    <row r="16">
      <c r="B16" s="11"/>
      <c r="C16" s="11"/>
    </row>
    <row r="17">
      <c r="B17" s="10" t="s">
        <v>41</v>
      </c>
      <c r="C17" s="11"/>
    </row>
    <row r="18">
      <c r="B18" s="18" t="s">
        <v>42</v>
      </c>
      <c r="C18" s="19" t="s">
        <v>43</v>
      </c>
      <c r="D18" s="20" t="s">
        <v>44</v>
      </c>
    </row>
    <row r="19">
      <c r="B19" s="11" t="s">
        <v>45</v>
      </c>
      <c r="C19" s="11" t="s">
        <v>46</v>
      </c>
    </row>
    <row r="20">
      <c r="B20" s="11" t="s">
        <v>47</v>
      </c>
      <c r="C20" s="22" t="s">
        <v>48</v>
      </c>
    </row>
    <row r="21" ht="15.75" customHeight="1"/>
    <row r="22" ht="15.75" customHeight="1">
      <c r="B22" s="23" t="s">
        <v>49</v>
      </c>
    </row>
    <row r="23" ht="15.75" customHeight="1">
      <c r="B23" s="24" t="s">
        <v>50</v>
      </c>
      <c r="C23" s="28" t="s">
        <v>51</v>
      </c>
      <c r="D23" s="30"/>
      <c r="E23" s="30"/>
      <c r="F23" s="31"/>
      <c r="G23" s="20" t="s">
        <v>56</v>
      </c>
    </row>
    <row r="24" ht="15.75" customHeight="1">
      <c r="B24" s="35" t="s">
        <v>58</v>
      </c>
      <c r="C24" s="37" t="s">
        <v>60</v>
      </c>
      <c r="F24" s="38"/>
      <c r="G24" s="20" t="s">
        <v>56</v>
      </c>
    </row>
    <row r="25" ht="15.75" customHeight="1">
      <c r="B25" s="35" t="s">
        <v>65</v>
      </c>
      <c r="C25" s="37" t="s">
        <v>66</v>
      </c>
      <c r="F25" s="38"/>
      <c r="G25" s="20" t="s">
        <v>56</v>
      </c>
    </row>
    <row r="26" ht="15.75" customHeight="1">
      <c r="B26" s="35" t="s">
        <v>69</v>
      </c>
      <c r="C26" s="37" t="s">
        <v>70</v>
      </c>
      <c r="F26" s="38"/>
      <c r="G26" s="20" t="s">
        <v>56</v>
      </c>
    </row>
    <row r="27" ht="15.75" customHeight="1">
      <c r="B27" s="35" t="s">
        <v>72</v>
      </c>
      <c r="C27" s="37" t="s">
        <v>73</v>
      </c>
      <c r="F27" s="38"/>
      <c r="G27" s="20" t="s">
        <v>56</v>
      </c>
    </row>
    <row r="28" ht="15.75" customHeight="1">
      <c r="B28" s="40" t="s">
        <v>77</v>
      </c>
      <c r="C28" s="41" t="s">
        <v>79</v>
      </c>
      <c r="D28" s="42"/>
      <c r="E28" s="42"/>
      <c r="F28" s="43"/>
      <c r="G28" s="20" t="s">
        <v>56</v>
      </c>
    </row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C23"/>
    <hyperlink r:id="rId2" ref="C24"/>
    <hyperlink r:id="rId3" ref="C25"/>
    <hyperlink r:id="rId4" ref="C26"/>
    <hyperlink r:id="rId5" ref="C27"/>
    <hyperlink r:id="rId6" ref="C28"/>
  </hyperlinks>
  <printOptions/>
  <pageMargins bottom="1.0" footer="0.0" header="0.0" left="0.75" right="0.75" top="1.0"/>
  <pageSetup orientation="landscape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2.0" ySplit="6.0" topLeftCell="C7" activePane="bottomRight" state="frozen"/>
      <selection activeCell="C1" sqref="C1" pane="topRight"/>
      <selection activeCell="A7" sqref="A7" pane="bottomLeft"/>
      <selection activeCell="C7" sqref="C7" pane="bottomRight"/>
    </sheetView>
  </sheetViews>
  <sheetFormatPr customHeight="1" defaultColWidth="14.43" defaultRowHeight="15.0"/>
  <cols>
    <col customWidth="1" min="1" max="1" width="2.0"/>
    <col customWidth="1" min="2" max="2" width="45.0"/>
    <col customWidth="1" min="3" max="12" width="12.0"/>
    <col customWidth="1" min="13" max="26" width="8.71"/>
  </cols>
  <sheetData>
    <row r="1">
      <c r="M1" s="2"/>
    </row>
    <row r="2">
      <c r="B2" s="3" t="s">
        <v>0</v>
      </c>
      <c r="M2" s="2"/>
    </row>
    <row r="3">
      <c r="B3" s="4" t="s">
        <v>2</v>
      </c>
      <c r="M3" s="2"/>
    </row>
    <row r="4">
      <c r="B4" s="5" t="s">
        <v>5</v>
      </c>
      <c r="M4" s="2"/>
    </row>
    <row r="5">
      <c r="M5" s="2"/>
    </row>
    <row r="6">
      <c r="C6" s="9" t="s">
        <v>7</v>
      </c>
      <c r="D6" s="9" t="s">
        <v>12</v>
      </c>
      <c r="E6" s="9" t="s">
        <v>13</v>
      </c>
      <c r="F6" s="9" t="s">
        <v>14</v>
      </c>
      <c r="G6" s="9" t="s">
        <v>11</v>
      </c>
      <c r="H6" s="9" t="s">
        <v>15</v>
      </c>
      <c r="I6" s="9" t="s">
        <v>16</v>
      </c>
      <c r="J6" s="9" t="s">
        <v>17</v>
      </c>
      <c r="K6" s="9" t="s">
        <v>19</v>
      </c>
      <c r="L6" s="9" t="s">
        <v>21</v>
      </c>
      <c r="M6" s="2"/>
    </row>
    <row r="7">
      <c r="B7" s="16" t="s">
        <v>40</v>
      </c>
      <c r="C7" s="17">
        <v>1181.0</v>
      </c>
      <c r="D7" s="17">
        <v>1411.0</v>
      </c>
      <c r="E7" s="17">
        <v>1471.0</v>
      </c>
      <c r="F7" s="17">
        <v>1530.0</v>
      </c>
      <c r="G7" s="17">
        <v>1696.6</v>
      </c>
      <c r="H7" s="25">
        <f t="shared" ref="H7:L7" si="1">G7*(1+H30)</f>
        <v>1849.294</v>
      </c>
      <c r="I7" s="25">
        <f t="shared" si="1"/>
        <v>1987.99105</v>
      </c>
      <c r="J7" s="25">
        <f t="shared" si="1"/>
        <v>2117.210468</v>
      </c>
      <c r="K7" s="25">
        <f t="shared" si="1"/>
        <v>2233.657044</v>
      </c>
      <c r="L7" s="25">
        <f t="shared" si="1"/>
        <v>2345.339896</v>
      </c>
      <c r="M7" s="2"/>
    </row>
    <row r="8">
      <c r="B8" s="26" t="s">
        <v>55</v>
      </c>
      <c r="D8" s="29">
        <f t="shared" ref="D8:L8" si="2">D7/C7-1</f>
        <v>0.1947502117</v>
      </c>
      <c r="E8" s="29">
        <f t="shared" si="2"/>
        <v>0.04252303331</v>
      </c>
      <c r="F8" s="29">
        <f t="shared" si="2"/>
        <v>0.04010876954</v>
      </c>
      <c r="G8" s="29">
        <f t="shared" si="2"/>
        <v>0.1088888889</v>
      </c>
      <c r="H8" s="29">
        <f t="shared" si="2"/>
        <v>0.09</v>
      </c>
      <c r="I8" s="29">
        <f t="shared" si="2"/>
        <v>0.075</v>
      </c>
      <c r="J8" s="29">
        <f t="shared" si="2"/>
        <v>0.065</v>
      </c>
      <c r="K8" s="29">
        <f t="shared" si="2"/>
        <v>0.055</v>
      </c>
      <c r="L8" s="29">
        <f t="shared" si="2"/>
        <v>0.05</v>
      </c>
      <c r="M8" s="2"/>
    </row>
    <row r="9">
      <c r="B9" s="14" t="s">
        <v>59</v>
      </c>
      <c r="C9" s="21">
        <f>-C7*(1-0.363)</f>
        <v>-752.297</v>
      </c>
      <c r="D9" s="21">
        <f>-D7*(1-0.335)</f>
        <v>-938.315</v>
      </c>
      <c r="E9" s="21">
        <f>-E7*(1-0.346)</f>
        <v>-962.034</v>
      </c>
      <c r="F9" s="21">
        <f>-F7*(1-0.364)</f>
        <v>-973.08</v>
      </c>
      <c r="G9" s="21">
        <f>-G7*(1-0.366)</f>
        <v>-1075.6444</v>
      </c>
      <c r="H9" s="21">
        <f t="shared" ref="H9:L9" si="3">-H7*(1-H31)</f>
        <v>-1192.79463</v>
      </c>
      <c r="I9" s="21">
        <f t="shared" si="3"/>
        <v>-1268.33829</v>
      </c>
      <c r="J9" s="21">
        <f t="shared" si="3"/>
        <v>-1338.077016</v>
      </c>
      <c r="K9" s="21">
        <f t="shared" si="3"/>
        <v>-1407.203938</v>
      </c>
      <c r="L9" s="21">
        <f t="shared" si="3"/>
        <v>-1472.873455</v>
      </c>
      <c r="M9" s="2"/>
    </row>
    <row r="10">
      <c r="B10" s="16" t="s">
        <v>68</v>
      </c>
      <c r="C10" s="39">
        <f t="shared" ref="C10:L10" si="4">C7+C9</f>
        <v>428.703</v>
      </c>
      <c r="D10" s="39">
        <f t="shared" si="4"/>
        <v>472.685</v>
      </c>
      <c r="E10" s="39">
        <f t="shared" si="4"/>
        <v>508.966</v>
      </c>
      <c r="F10" s="39">
        <f t="shared" si="4"/>
        <v>556.92</v>
      </c>
      <c r="G10" s="39">
        <f t="shared" si="4"/>
        <v>620.9556</v>
      </c>
      <c r="H10" s="39">
        <f t="shared" si="4"/>
        <v>656.49937</v>
      </c>
      <c r="I10" s="39">
        <f t="shared" si="4"/>
        <v>719.6527601</v>
      </c>
      <c r="J10" s="39">
        <f t="shared" si="4"/>
        <v>779.1334523</v>
      </c>
      <c r="K10" s="39">
        <f t="shared" si="4"/>
        <v>826.4531063</v>
      </c>
      <c r="L10" s="39">
        <f t="shared" si="4"/>
        <v>872.4664414</v>
      </c>
      <c r="M10" s="2"/>
    </row>
    <row r="11">
      <c r="B11" s="26" t="s">
        <v>75</v>
      </c>
      <c r="C11" s="29">
        <f t="shared" ref="C11:L11" si="5">C10/C7</f>
        <v>0.363</v>
      </c>
      <c r="D11" s="29">
        <f t="shared" si="5"/>
        <v>0.335</v>
      </c>
      <c r="E11" s="29">
        <f t="shared" si="5"/>
        <v>0.346</v>
      </c>
      <c r="F11" s="29">
        <f t="shared" si="5"/>
        <v>0.364</v>
      </c>
      <c r="G11" s="29">
        <f t="shared" si="5"/>
        <v>0.366</v>
      </c>
      <c r="H11" s="29">
        <f t="shared" si="5"/>
        <v>0.355</v>
      </c>
      <c r="I11" s="29">
        <f t="shared" si="5"/>
        <v>0.362</v>
      </c>
      <c r="J11" s="29">
        <f t="shared" si="5"/>
        <v>0.368</v>
      </c>
      <c r="K11" s="29">
        <f t="shared" si="5"/>
        <v>0.37</v>
      </c>
      <c r="L11" s="29">
        <f t="shared" si="5"/>
        <v>0.372</v>
      </c>
      <c r="M11" s="2"/>
    </row>
    <row r="12">
      <c r="B12" s="14" t="s">
        <v>81</v>
      </c>
      <c r="C12" s="21">
        <f>-C7*0.22</f>
        <v>-259.82</v>
      </c>
      <c r="D12" s="21">
        <f>-D7*0.196</f>
        <v>-276.556</v>
      </c>
      <c r="E12" s="21">
        <f>-E7*0.207</f>
        <v>-304.497</v>
      </c>
      <c r="F12" s="21">
        <f>-F7*0.2035</f>
        <v>-311.355</v>
      </c>
      <c r="G12" s="21">
        <f>-G7*0.2055</f>
        <v>-348.6513</v>
      </c>
      <c r="H12" s="21">
        <f t="shared" ref="H12:L12" si="6">-H7*H32</f>
        <v>-386.502446</v>
      </c>
      <c r="I12" s="21">
        <f t="shared" si="6"/>
        <v>-413.5021384</v>
      </c>
      <c r="J12" s="21">
        <f t="shared" si="6"/>
        <v>-438.2625669</v>
      </c>
      <c r="K12" s="21">
        <f t="shared" si="6"/>
        <v>-460.1333511</v>
      </c>
      <c r="L12" s="21">
        <f t="shared" si="6"/>
        <v>-480.7946787</v>
      </c>
      <c r="M12" s="2"/>
    </row>
    <row r="13">
      <c r="B13" s="16" t="s">
        <v>83</v>
      </c>
      <c r="C13" s="39">
        <f t="shared" ref="C13:L13" si="7">C10+C12</f>
        <v>168.883</v>
      </c>
      <c r="D13" s="39">
        <f t="shared" si="7"/>
        <v>196.129</v>
      </c>
      <c r="E13" s="39">
        <f t="shared" si="7"/>
        <v>204.469</v>
      </c>
      <c r="F13" s="39">
        <f t="shared" si="7"/>
        <v>245.565</v>
      </c>
      <c r="G13" s="39">
        <f t="shared" si="7"/>
        <v>272.3043</v>
      </c>
      <c r="H13" s="39">
        <f t="shared" si="7"/>
        <v>269.996924</v>
      </c>
      <c r="I13" s="39">
        <f t="shared" si="7"/>
        <v>306.1506217</v>
      </c>
      <c r="J13" s="39">
        <f t="shared" si="7"/>
        <v>340.8708854</v>
      </c>
      <c r="K13" s="39">
        <f t="shared" si="7"/>
        <v>366.3197552</v>
      </c>
      <c r="L13" s="39">
        <f t="shared" si="7"/>
        <v>391.6717627</v>
      </c>
      <c r="M13" s="2"/>
    </row>
    <row r="14">
      <c r="B14" s="26" t="s">
        <v>88</v>
      </c>
      <c r="C14" s="46">
        <f t="shared" ref="C14:L14" si="8">C13/C7</f>
        <v>0.143</v>
      </c>
      <c r="D14" s="47">
        <f t="shared" si="8"/>
        <v>0.139</v>
      </c>
      <c r="E14" s="47">
        <f t="shared" si="8"/>
        <v>0.139</v>
      </c>
      <c r="F14" s="47">
        <f t="shared" si="8"/>
        <v>0.1605</v>
      </c>
      <c r="G14" s="47">
        <f t="shared" si="8"/>
        <v>0.1605</v>
      </c>
      <c r="H14" s="47">
        <f t="shared" si="8"/>
        <v>0.146</v>
      </c>
      <c r="I14" s="47">
        <f t="shared" si="8"/>
        <v>0.154</v>
      </c>
      <c r="J14" s="47">
        <f t="shared" si="8"/>
        <v>0.161</v>
      </c>
      <c r="K14" s="47">
        <f t="shared" si="8"/>
        <v>0.164</v>
      </c>
      <c r="L14" s="51">
        <f t="shared" si="8"/>
        <v>0.167</v>
      </c>
      <c r="M14" s="20" t="s">
        <v>93</v>
      </c>
    </row>
    <row r="15">
      <c r="B15" s="14" t="s">
        <v>94</v>
      </c>
      <c r="C15" s="15">
        <v>-40.0</v>
      </c>
      <c r="D15" s="15">
        <v>-45.0</v>
      </c>
      <c r="E15" s="15">
        <v>-52.0</v>
      </c>
      <c r="F15" s="15">
        <v>-59.8</v>
      </c>
      <c r="G15" s="15">
        <v>-67.3</v>
      </c>
      <c r="H15" s="21">
        <f t="shared" ref="H15:L15" si="9">-H7*H33</f>
        <v>-79.519642</v>
      </c>
      <c r="I15" s="21">
        <f t="shared" si="9"/>
        <v>-87.4716062</v>
      </c>
      <c r="J15" s="21">
        <f t="shared" si="9"/>
        <v>-93.1572606</v>
      </c>
      <c r="K15" s="21">
        <f t="shared" si="9"/>
        <v>-100.514567</v>
      </c>
      <c r="L15" s="21">
        <f t="shared" si="9"/>
        <v>-105.5402953</v>
      </c>
      <c r="M15" s="2"/>
    </row>
    <row r="16">
      <c r="B16" s="16" t="s">
        <v>98</v>
      </c>
      <c r="C16" s="39">
        <f t="shared" ref="C16:L16" si="10">C13+C15</f>
        <v>128.883</v>
      </c>
      <c r="D16" s="39">
        <f t="shared" si="10"/>
        <v>151.129</v>
      </c>
      <c r="E16" s="39">
        <f t="shared" si="10"/>
        <v>152.469</v>
      </c>
      <c r="F16" s="39">
        <f t="shared" si="10"/>
        <v>185.765</v>
      </c>
      <c r="G16" s="39">
        <f t="shared" si="10"/>
        <v>205.0043</v>
      </c>
      <c r="H16" s="39">
        <f t="shared" si="10"/>
        <v>190.477282</v>
      </c>
      <c r="I16" s="39">
        <f t="shared" si="10"/>
        <v>218.6790155</v>
      </c>
      <c r="J16" s="39">
        <f t="shared" si="10"/>
        <v>247.7136248</v>
      </c>
      <c r="K16" s="39">
        <f t="shared" si="10"/>
        <v>265.8051882</v>
      </c>
      <c r="L16" s="39">
        <f t="shared" si="10"/>
        <v>286.1314673</v>
      </c>
      <c r="M16" s="2"/>
    </row>
    <row r="17">
      <c r="B17" s="26" t="s">
        <v>102</v>
      </c>
      <c r="C17" s="29">
        <f t="shared" ref="C17:L17" si="11">C16/C7</f>
        <v>0.109130398</v>
      </c>
      <c r="D17" s="29">
        <f t="shared" si="11"/>
        <v>0.107107725</v>
      </c>
      <c r="E17" s="29">
        <f t="shared" si="11"/>
        <v>0.103649898</v>
      </c>
      <c r="F17" s="29">
        <f t="shared" si="11"/>
        <v>0.1214150327</v>
      </c>
      <c r="G17" s="29">
        <f t="shared" si="11"/>
        <v>0.1208324296</v>
      </c>
      <c r="H17" s="29">
        <f t="shared" si="11"/>
        <v>0.103</v>
      </c>
      <c r="I17" s="29">
        <f t="shared" si="11"/>
        <v>0.11</v>
      </c>
      <c r="J17" s="29">
        <f t="shared" si="11"/>
        <v>0.117</v>
      </c>
      <c r="K17" s="29">
        <f t="shared" si="11"/>
        <v>0.119</v>
      </c>
      <c r="L17" s="29">
        <f t="shared" si="11"/>
        <v>0.122</v>
      </c>
      <c r="M17" s="2"/>
    </row>
    <row r="18">
      <c r="B18" s="14" t="s">
        <v>105</v>
      </c>
      <c r="C18" s="15">
        <v>-1.5</v>
      </c>
      <c r="D18" s="15">
        <v>-3.0</v>
      </c>
      <c r="E18" s="15">
        <v>-12.0</v>
      </c>
      <c r="F18" s="15">
        <v>-14.5</v>
      </c>
      <c r="G18" s="15">
        <v>-10.0</v>
      </c>
      <c r="H18" s="33">
        <f t="shared" ref="H18:L18" si="12">H34</f>
        <v>-8</v>
      </c>
      <c r="I18" s="34">
        <f t="shared" si="12"/>
        <v>-6</v>
      </c>
      <c r="J18" s="34">
        <f t="shared" si="12"/>
        <v>-5</v>
      </c>
      <c r="K18" s="34">
        <f t="shared" si="12"/>
        <v>-4</v>
      </c>
      <c r="L18" s="36">
        <f t="shared" si="12"/>
        <v>-3</v>
      </c>
      <c r="M18" s="20" t="s">
        <v>61</v>
      </c>
    </row>
    <row r="19">
      <c r="B19" s="16" t="s">
        <v>109</v>
      </c>
      <c r="C19" s="25">
        <f t="shared" ref="C19:L19" si="13">C16+C18</f>
        <v>127.383</v>
      </c>
      <c r="D19" s="25">
        <f t="shared" si="13"/>
        <v>148.129</v>
      </c>
      <c r="E19" s="25">
        <f t="shared" si="13"/>
        <v>140.469</v>
      </c>
      <c r="F19" s="25">
        <f t="shared" si="13"/>
        <v>171.265</v>
      </c>
      <c r="G19" s="25">
        <f t="shared" si="13"/>
        <v>195.0043</v>
      </c>
      <c r="H19" s="25">
        <f t="shared" si="13"/>
        <v>182.477282</v>
      </c>
      <c r="I19" s="25">
        <f t="shared" si="13"/>
        <v>212.6790155</v>
      </c>
      <c r="J19" s="25">
        <f t="shared" si="13"/>
        <v>242.7136248</v>
      </c>
      <c r="K19" s="25">
        <f t="shared" si="13"/>
        <v>261.8051882</v>
      </c>
      <c r="L19" s="25">
        <f t="shared" si="13"/>
        <v>283.1314673</v>
      </c>
      <c r="M19" s="2"/>
    </row>
    <row r="20">
      <c r="B20" s="14" t="s">
        <v>113</v>
      </c>
      <c r="C20" s="21">
        <f>-C19*0.29</f>
        <v>-36.94107</v>
      </c>
      <c r="D20" s="21">
        <f t="shared" ref="D20:E20" si="14">-D19*0.3</f>
        <v>-44.4387</v>
      </c>
      <c r="E20" s="21">
        <f t="shared" si="14"/>
        <v>-42.1407</v>
      </c>
      <c r="F20" s="21">
        <f>-F19*0.308</f>
        <v>-52.74962</v>
      </c>
      <c r="G20" s="21">
        <f>-G19*0.302</f>
        <v>-58.8912986</v>
      </c>
      <c r="H20" s="21">
        <f t="shared" ref="H20:L20" si="15">-H19*H35</f>
        <v>-54.7431846</v>
      </c>
      <c r="I20" s="21">
        <f t="shared" si="15"/>
        <v>-63.80370465</v>
      </c>
      <c r="J20" s="21">
        <f t="shared" si="15"/>
        <v>-72.81408744</v>
      </c>
      <c r="K20" s="21">
        <f t="shared" si="15"/>
        <v>-78.54155647</v>
      </c>
      <c r="L20" s="21">
        <f t="shared" si="15"/>
        <v>-84.9394402</v>
      </c>
      <c r="M20" s="2"/>
    </row>
    <row r="21" ht="15.75" customHeight="1">
      <c r="B21" s="57" t="s">
        <v>33</v>
      </c>
      <c r="C21" s="55">
        <f t="shared" ref="C21:L21" si="16">C19+C20</f>
        <v>90.44193</v>
      </c>
      <c r="D21" s="55">
        <f t="shared" si="16"/>
        <v>103.6903</v>
      </c>
      <c r="E21" s="55">
        <f t="shared" si="16"/>
        <v>98.3283</v>
      </c>
      <c r="F21" s="55">
        <f t="shared" si="16"/>
        <v>118.51538</v>
      </c>
      <c r="G21" s="55">
        <f t="shared" si="16"/>
        <v>136.1130014</v>
      </c>
      <c r="H21" s="55">
        <f t="shared" si="16"/>
        <v>127.7340974</v>
      </c>
      <c r="I21" s="55">
        <f t="shared" si="16"/>
        <v>148.8753109</v>
      </c>
      <c r="J21" s="55">
        <f t="shared" si="16"/>
        <v>169.8995373</v>
      </c>
      <c r="K21" s="55">
        <f t="shared" si="16"/>
        <v>183.2636318</v>
      </c>
      <c r="L21" s="55">
        <f t="shared" si="16"/>
        <v>198.1920271</v>
      </c>
      <c r="M21" s="20" t="s">
        <v>52</v>
      </c>
    </row>
    <row r="22" ht="15.75" customHeight="1">
      <c r="B22" s="59" t="s">
        <v>120</v>
      </c>
      <c r="C22" s="29">
        <f t="shared" ref="C22:L22" si="17">C21/C7</f>
        <v>0.0765808044</v>
      </c>
      <c r="D22" s="29">
        <f t="shared" si="17"/>
        <v>0.07348710135</v>
      </c>
      <c r="E22" s="29">
        <f t="shared" si="17"/>
        <v>0.06684452753</v>
      </c>
      <c r="F22" s="29">
        <f t="shared" si="17"/>
        <v>0.07746103268</v>
      </c>
      <c r="G22" s="29">
        <f t="shared" si="17"/>
        <v>0.08022692526</v>
      </c>
      <c r="H22" s="29">
        <f t="shared" si="17"/>
        <v>0.06907181735</v>
      </c>
      <c r="I22" s="29">
        <f t="shared" si="17"/>
        <v>0.07488731443</v>
      </c>
      <c r="J22" s="29">
        <f t="shared" si="17"/>
        <v>0.0802468814</v>
      </c>
      <c r="K22" s="29">
        <f t="shared" si="17"/>
        <v>0.08204645035</v>
      </c>
      <c r="L22" s="29">
        <f t="shared" si="17"/>
        <v>0.08450460739</v>
      </c>
      <c r="M22" s="2"/>
    </row>
    <row r="23" ht="15.75" customHeight="1">
      <c r="M23" s="2"/>
    </row>
    <row r="24" ht="15.75" customHeight="1">
      <c r="B24" s="14" t="s">
        <v>123</v>
      </c>
      <c r="C24" s="61">
        <v>138.94</v>
      </c>
      <c r="D24" s="61">
        <v>139.36</v>
      </c>
      <c r="E24" s="61">
        <v>142.78</v>
      </c>
      <c r="F24" s="61">
        <v>143.43</v>
      </c>
      <c r="G24" s="61">
        <v>143.94</v>
      </c>
      <c r="H24" s="62">
        <f t="shared" ref="H24:L24" si="18">H36</f>
        <v>144.5</v>
      </c>
      <c r="I24" s="63">
        <f t="shared" si="18"/>
        <v>145</v>
      </c>
      <c r="J24" s="63">
        <f t="shared" si="18"/>
        <v>145.5</v>
      </c>
      <c r="K24" s="63">
        <f t="shared" si="18"/>
        <v>146</v>
      </c>
      <c r="L24" s="64">
        <f t="shared" si="18"/>
        <v>146.5</v>
      </c>
      <c r="M24" s="20" t="s">
        <v>61</v>
      </c>
    </row>
    <row r="25" ht="15.75" customHeight="1">
      <c r="B25" s="16" t="s">
        <v>126</v>
      </c>
      <c r="C25" s="65">
        <f t="shared" ref="C25:L25" si="19">C21/C24</f>
        <v>0.6509423492</v>
      </c>
      <c r="D25" s="65">
        <f t="shared" si="19"/>
        <v>0.7440463548</v>
      </c>
      <c r="E25" s="65">
        <f t="shared" si="19"/>
        <v>0.6886699818</v>
      </c>
      <c r="F25" s="65">
        <f t="shared" si="19"/>
        <v>0.8262942202</v>
      </c>
      <c r="G25" s="65">
        <f t="shared" si="19"/>
        <v>0.945623186</v>
      </c>
      <c r="H25" s="65">
        <f t="shared" si="19"/>
        <v>0.8839729924</v>
      </c>
      <c r="I25" s="65">
        <f t="shared" si="19"/>
        <v>1.026726282</v>
      </c>
      <c r="J25" s="65">
        <f t="shared" si="19"/>
        <v>1.167694415</v>
      </c>
      <c r="K25" s="65">
        <f t="shared" si="19"/>
        <v>1.255230355</v>
      </c>
      <c r="L25" s="65">
        <f t="shared" si="19"/>
        <v>1.352846602</v>
      </c>
      <c r="M25" s="2"/>
    </row>
    <row r="26" ht="15.75" customHeight="1">
      <c r="B26" s="14" t="s">
        <v>130</v>
      </c>
      <c r="C26" s="61">
        <v>0.265</v>
      </c>
      <c r="D26" s="61">
        <v>0.29</v>
      </c>
      <c r="E26" s="61">
        <v>0.3</v>
      </c>
      <c r="F26" s="61">
        <v>0.33</v>
      </c>
      <c r="G26" s="61">
        <v>0.37</v>
      </c>
      <c r="H26" s="66">
        <f t="shared" ref="H26:L26" si="20">H21*H37/H24</f>
        <v>0.353589197</v>
      </c>
      <c r="I26" s="66">
        <f t="shared" si="20"/>
        <v>0.4106905127</v>
      </c>
      <c r="J26" s="66">
        <f t="shared" si="20"/>
        <v>0.4670777659</v>
      </c>
      <c r="K26" s="66">
        <f t="shared" si="20"/>
        <v>0.5020921418</v>
      </c>
      <c r="L26" s="66">
        <f t="shared" si="20"/>
        <v>0.5411386406</v>
      </c>
      <c r="M26" s="2"/>
    </row>
    <row r="27" ht="15.75" customHeight="1">
      <c r="M27" s="2"/>
    </row>
    <row r="28" ht="15.75" customHeight="1">
      <c r="M28" s="2"/>
    </row>
    <row r="29" ht="15.75" customHeight="1">
      <c r="B29" s="23" t="s">
        <v>132</v>
      </c>
      <c r="M29" s="2"/>
    </row>
    <row r="30" ht="15.75" customHeight="1">
      <c r="B30" s="14" t="s">
        <v>133</v>
      </c>
      <c r="H30" s="68">
        <v>0.09</v>
      </c>
      <c r="I30" s="68">
        <v>0.075</v>
      </c>
      <c r="J30" s="68">
        <v>0.065</v>
      </c>
      <c r="K30" s="68">
        <v>0.055</v>
      </c>
      <c r="L30" s="68">
        <v>0.05</v>
      </c>
      <c r="M30" s="2"/>
    </row>
    <row r="31" ht="15.75" customHeight="1">
      <c r="B31" s="14" t="s">
        <v>134</v>
      </c>
      <c r="H31" s="68">
        <v>0.355</v>
      </c>
      <c r="I31" s="68">
        <v>0.362</v>
      </c>
      <c r="J31" s="68">
        <v>0.368</v>
      </c>
      <c r="K31" s="68">
        <v>0.37</v>
      </c>
      <c r="L31" s="68">
        <v>0.372</v>
      </c>
      <c r="M31" s="2"/>
    </row>
    <row r="32" ht="15.75" customHeight="1">
      <c r="B32" s="14" t="s">
        <v>136</v>
      </c>
      <c r="H32" s="68">
        <v>0.209</v>
      </c>
      <c r="I32" s="68">
        <v>0.208</v>
      </c>
      <c r="J32" s="68">
        <v>0.207</v>
      </c>
      <c r="K32" s="68">
        <v>0.206</v>
      </c>
      <c r="L32" s="68">
        <v>0.205</v>
      </c>
      <c r="M32" s="2"/>
    </row>
    <row r="33" ht="15.75" customHeight="1">
      <c r="B33" s="14" t="s">
        <v>137</v>
      </c>
      <c r="H33" s="69">
        <v>0.043</v>
      </c>
      <c r="I33" s="70">
        <v>0.044</v>
      </c>
      <c r="J33" s="70">
        <v>0.044</v>
      </c>
      <c r="K33" s="70">
        <v>0.045</v>
      </c>
      <c r="L33" s="71">
        <v>0.045</v>
      </c>
      <c r="M33" s="20" t="s">
        <v>61</v>
      </c>
    </row>
    <row r="34" ht="15.75" customHeight="1">
      <c r="B34" s="14" t="s">
        <v>140</v>
      </c>
      <c r="H34" s="72">
        <v>-8.0</v>
      </c>
      <c r="I34" s="73">
        <v>-6.0</v>
      </c>
      <c r="J34" s="73">
        <v>-5.0</v>
      </c>
      <c r="K34" s="73">
        <v>-4.0</v>
      </c>
      <c r="L34" s="74">
        <v>-3.0</v>
      </c>
      <c r="M34" s="20" t="s">
        <v>61</v>
      </c>
    </row>
    <row r="35" ht="15.75" customHeight="1">
      <c r="B35" s="14" t="s">
        <v>141</v>
      </c>
      <c r="H35" s="68">
        <v>0.3</v>
      </c>
      <c r="I35" s="68">
        <v>0.3</v>
      </c>
      <c r="J35" s="68">
        <v>0.3</v>
      </c>
      <c r="K35" s="68">
        <v>0.3</v>
      </c>
      <c r="L35" s="68">
        <v>0.3</v>
      </c>
      <c r="M35" s="2"/>
    </row>
    <row r="36" ht="15.75" customHeight="1">
      <c r="B36" s="14" t="s">
        <v>143</v>
      </c>
      <c r="H36" s="75">
        <v>144.5</v>
      </c>
      <c r="I36" s="76">
        <v>145.0</v>
      </c>
      <c r="J36" s="76">
        <v>145.5</v>
      </c>
      <c r="K36" s="76">
        <v>146.0</v>
      </c>
      <c r="L36" s="77">
        <v>146.5</v>
      </c>
      <c r="M36" s="20" t="s">
        <v>61</v>
      </c>
    </row>
    <row r="37" ht="15.75" customHeight="1">
      <c r="B37" s="14" t="s">
        <v>144</v>
      </c>
      <c r="H37" s="68">
        <v>0.4</v>
      </c>
      <c r="I37" s="68">
        <v>0.4</v>
      </c>
      <c r="J37" s="68">
        <v>0.4</v>
      </c>
      <c r="K37" s="68">
        <v>0.4</v>
      </c>
      <c r="L37" s="68">
        <v>0.4</v>
      </c>
      <c r="M37" s="2"/>
    </row>
    <row r="38" ht="15.75" customHeight="1">
      <c r="M38" s="2"/>
    </row>
    <row r="39" ht="15.75" customHeight="1">
      <c r="M39" s="2"/>
    </row>
    <row r="40" ht="15.75" customHeight="1">
      <c r="M40" s="2"/>
    </row>
    <row r="41" ht="15.75" customHeight="1">
      <c r="M41" s="2"/>
    </row>
    <row r="42" ht="15.75" customHeight="1">
      <c r="M42" s="2"/>
    </row>
    <row r="43" ht="15.75" customHeight="1">
      <c r="M43" s="2"/>
    </row>
    <row r="44" ht="15.75" customHeight="1">
      <c r="M44" s="2"/>
    </row>
    <row r="45" ht="15.75" customHeight="1">
      <c r="M45" s="2"/>
    </row>
    <row r="46" ht="15.75" customHeight="1">
      <c r="M46" s="2"/>
    </row>
    <row r="47" ht="15.75" customHeight="1">
      <c r="M47" s="2"/>
    </row>
    <row r="48" ht="15.75" customHeight="1">
      <c r="M48" s="2"/>
    </row>
    <row r="49" ht="15.75" customHeight="1">
      <c r="M49" s="2"/>
    </row>
    <row r="50" ht="15.75" customHeight="1">
      <c r="M50" s="2"/>
    </row>
    <row r="51" ht="15.75" customHeight="1">
      <c r="M51" s="2"/>
    </row>
    <row r="52" ht="15.75" customHeight="1">
      <c r="M52" s="2"/>
    </row>
    <row r="53" ht="15.75" customHeight="1">
      <c r="M53" s="2"/>
    </row>
    <row r="54" ht="15.75" customHeight="1">
      <c r="M54" s="2"/>
    </row>
    <row r="55" ht="15.75" customHeight="1">
      <c r="M55" s="2"/>
    </row>
    <row r="56" ht="15.75" customHeight="1">
      <c r="M56" s="2"/>
    </row>
    <row r="57" ht="15.75" customHeight="1">
      <c r="M57" s="2"/>
    </row>
    <row r="58" ht="15.75" customHeight="1">
      <c r="M58" s="2"/>
    </row>
    <row r="59" ht="15.75" customHeight="1">
      <c r="M59" s="2"/>
    </row>
    <row r="60" ht="15.75" customHeight="1">
      <c r="M60" s="2"/>
    </row>
    <row r="61" ht="15.75" customHeight="1">
      <c r="M61" s="2"/>
    </row>
    <row r="62" ht="15.75" customHeight="1">
      <c r="M62" s="2"/>
    </row>
    <row r="63" ht="15.75" customHeight="1">
      <c r="M63" s="2"/>
    </row>
    <row r="64" ht="15.75" customHeight="1">
      <c r="M64" s="2"/>
    </row>
    <row r="65" ht="15.75" customHeight="1">
      <c r="M65" s="2"/>
    </row>
    <row r="66" ht="15.75" customHeight="1">
      <c r="M66" s="2"/>
    </row>
    <row r="67" ht="15.75" customHeight="1">
      <c r="M67" s="2"/>
    </row>
    <row r="68" ht="15.75" customHeight="1">
      <c r="M68" s="2"/>
    </row>
    <row r="69" ht="15.75" customHeight="1">
      <c r="M69" s="2"/>
    </row>
    <row r="70" ht="15.75" customHeight="1">
      <c r="M70" s="2"/>
    </row>
    <row r="71" ht="15.75" customHeight="1">
      <c r="M71" s="2"/>
    </row>
    <row r="72" ht="15.75" customHeight="1">
      <c r="M72" s="2"/>
    </row>
    <row r="73" ht="15.75" customHeight="1">
      <c r="M73" s="2"/>
    </row>
    <row r="74" ht="15.75" customHeight="1">
      <c r="M74" s="2"/>
    </row>
    <row r="75" ht="15.75" customHeight="1">
      <c r="M75" s="2"/>
    </row>
    <row r="76" ht="15.75" customHeight="1">
      <c r="M76" s="2"/>
    </row>
    <row r="77" ht="15.75" customHeight="1">
      <c r="M77" s="2"/>
    </row>
    <row r="78" ht="15.75" customHeight="1">
      <c r="M78" s="2"/>
    </row>
    <row r="79" ht="15.75" customHeight="1">
      <c r="M79" s="2"/>
    </row>
    <row r="80" ht="15.75" customHeight="1">
      <c r="M80" s="2"/>
    </row>
    <row r="81" ht="15.75" customHeight="1">
      <c r="M81" s="2"/>
    </row>
    <row r="82" ht="15.75" customHeight="1">
      <c r="M82" s="2"/>
    </row>
    <row r="83" ht="15.75" customHeight="1">
      <c r="M83" s="2"/>
    </row>
    <row r="84" ht="15.75" customHeight="1">
      <c r="M84" s="2"/>
    </row>
    <row r="85" ht="15.75" customHeight="1">
      <c r="M85" s="2"/>
    </row>
    <row r="86" ht="15.75" customHeight="1">
      <c r="M86" s="2"/>
    </row>
    <row r="87" ht="15.75" customHeight="1">
      <c r="M87" s="2"/>
    </row>
    <row r="88" ht="15.75" customHeight="1">
      <c r="M88" s="2"/>
    </row>
    <row r="89" ht="15.75" customHeight="1">
      <c r="M89" s="2"/>
    </row>
    <row r="90" ht="15.75" customHeight="1">
      <c r="M90" s="2"/>
    </row>
    <row r="91" ht="15.75" customHeight="1">
      <c r="M91" s="2"/>
    </row>
    <row r="92" ht="15.75" customHeight="1">
      <c r="M92" s="2"/>
    </row>
    <row r="93" ht="15.75" customHeight="1">
      <c r="M93" s="2"/>
    </row>
    <row r="94" ht="15.75" customHeight="1">
      <c r="M94" s="2"/>
    </row>
    <row r="95" ht="15.75" customHeight="1">
      <c r="M95" s="2"/>
    </row>
    <row r="96" ht="15.75" customHeight="1">
      <c r="M96" s="2"/>
    </row>
    <row r="97" ht="15.75" customHeight="1">
      <c r="M97" s="2"/>
    </row>
    <row r="98" ht="15.75" customHeight="1">
      <c r="M98" s="2"/>
    </row>
    <row r="99" ht="15.75" customHeight="1">
      <c r="M99" s="2"/>
    </row>
    <row r="100" ht="15.75" customHeight="1">
      <c r="M100" s="2"/>
    </row>
    <row r="101" ht="15.75" customHeight="1">
      <c r="M101" s="2"/>
    </row>
    <row r="102" ht="15.75" customHeight="1">
      <c r="M102" s="2"/>
    </row>
    <row r="103" ht="15.75" customHeight="1">
      <c r="M103" s="2"/>
    </row>
    <row r="104" ht="15.75" customHeight="1">
      <c r="M104" s="2"/>
    </row>
    <row r="105" ht="15.75" customHeight="1">
      <c r="M105" s="2"/>
    </row>
    <row r="106" ht="15.75" customHeight="1">
      <c r="M106" s="2"/>
    </row>
    <row r="107" ht="15.75" customHeight="1">
      <c r="M107" s="2"/>
    </row>
    <row r="108" ht="15.75" customHeight="1">
      <c r="M108" s="2"/>
    </row>
    <row r="109" ht="15.75" customHeight="1">
      <c r="M109" s="2"/>
    </row>
    <row r="110" ht="15.75" customHeight="1">
      <c r="M110" s="2"/>
    </row>
    <row r="111" ht="15.75" customHeight="1">
      <c r="M111" s="2"/>
    </row>
    <row r="112" ht="15.75" customHeight="1">
      <c r="M112" s="2"/>
    </row>
    <row r="113" ht="15.75" customHeight="1">
      <c r="M113" s="2"/>
    </row>
    <row r="114" ht="15.75" customHeight="1">
      <c r="M114" s="2"/>
    </row>
    <row r="115" ht="15.75" customHeight="1">
      <c r="M115" s="2"/>
    </row>
    <row r="116" ht="15.75" customHeight="1">
      <c r="M116" s="2"/>
    </row>
    <row r="117" ht="15.75" customHeight="1">
      <c r="M117" s="2"/>
    </row>
    <row r="118" ht="15.75" customHeight="1">
      <c r="M118" s="2"/>
    </row>
    <row r="119" ht="15.75" customHeight="1">
      <c r="M119" s="2"/>
    </row>
    <row r="120" ht="15.75" customHeight="1">
      <c r="M120" s="2"/>
    </row>
    <row r="121" ht="15.75" customHeight="1">
      <c r="M121" s="2"/>
    </row>
    <row r="122" ht="15.75" customHeight="1">
      <c r="M122" s="2"/>
    </row>
    <row r="123" ht="15.75" customHeight="1">
      <c r="M123" s="2"/>
    </row>
    <row r="124" ht="15.75" customHeight="1">
      <c r="M124" s="2"/>
    </row>
    <row r="125" ht="15.75" customHeight="1">
      <c r="M125" s="2"/>
    </row>
    <row r="126" ht="15.75" customHeight="1">
      <c r="M126" s="2"/>
    </row>
    <row r="127" ht="15.75" customHeight="1">
      <c r="M127" s="2"/>
    </row>
    <row r="128" ht="15.75" customHeight="1">
      <c r="M128" s="2"/>
    </row>
    <row r="129" ht="15.75" customHeight="1">
      <c r="M129" s="2"/>
    </row>
    <row r="130" ht="15.75" customHeight="1">
      <c r="M130" s="2"/>
    </row>
    <row r="131" ht="15.75" customHeight="1">
      <c r="M131" s="2"/>
    </row>
    <row r="132" ht="15.75" customHeight="1">
      <c r="M132" s="2"/>
    </row>
    <row r="133" ht="15.75" customHeight="1">
      <c r="M133" s="2"/>
    </row>
    <row r="134" ht="15.75" customHeight="1">
      <c r="M134" s="2"/>
    </row>
    <row r="135" ht="15.75" customHeight="1">
      <c r="M135" s="2"/>
    </row>
    <row r="136" ht="15.75" customHeight="1">
      <c r="M136" s="2"/>
    </row>
    <row r="137" ht="15.75" customHeight="1">
      <c r="M137" s="2"/>
    </row>
    <row r="138" ht="15.75" customHeight="1">
      <c r="M138" s="2"/>
    </row>
    <row r="139" ht="15.75" customHeight="1">
      <c r="M139" s="2"/>
    </row>
    <row r="140" ht="15.75" customHeight="1">
      <c r="M140" s="2"/>
    </row>
    <row r="141" ht="15.75" customHeight="1">
      <c r="M141" s="2"/>
    </row>
    <row r="142" ht="15.75" customHeight="1">
      <c r="M142" s="2"/>
    </row>
    <row r="143" ht="15.75" customHeight="1">
      <c r="M143" s="2"/>
    </row>
    <row r="144" ht="15.75" customHeight="1">
      <c r="M144" s="2"/>
    </row>
    <row r="145" ht="15.75" customHeight="1">
      <c r="M145" s="2"/>
    </row>
    <row r="146" ht="15.75" customHeight="1">
      <c r="M146" s="2"/>
    </row>
    <row r="147" ht="15.75" customHeight="1">
      <c r="M147" s="2"/>
    </row>
    <row r="148" ht="15.75" customHeight="1">
      <c r="M148" s="2"/>
    </row>
    <row r="149" ht="15.75" customHeight="1">
      <c r="M149" s="2"/>
    </row>
    <row r="150" ht="15.75" customHeight="1">
      <c r="M150" s="2"/>
    </row>
    <row r="151" ht="15.75" customHeight="1">
      <c r="M151" s="2"/>
    </row>
    <row r="152" ht="15.75" customHeight="1">
      <c r="M152" s="2"/>
    </row>
    <row r="153" ht="15.75" customHeight="1">
      <c r="M153" s="2"/>
    </row>
    <row r="154" ht="15.75" customHeight="1">
      <c r="M154" s="2"/>
    </row>
    <row r="155" ht="15.75" customHeight="1">
      <c r="M155" s="2"/>
    </row>
    <row r="156" ht="15.75" customHeight="1">
      <c r="M156" s="2"/>
    </row>
    <row r="157" ht="15.75" customHeight="1">
      <c r="M157" s="2"/>
    </row>
    <row r="158" ht="15.75" customHeight="1">
      <c r="M158" s="2"/>
    </row>
    <row r="159" ht="15.75" customHeight="1">
      <c r="M159" s="2"/>
    </row>
    <row r="160" ht="15.75" customHeight="1">
      <c r="M160" s="2"/>
    </row>
    <row r="161" ht="15.75" customHeight="1">
      <c r="M161" s="2"/>
    </row>
    <row r="162" ht="15.75" customHeight="1">
      <c r="M162" s="2"/>
    </row>
    <row r="163" ht="15.75" customHeight="1">
      <c r="M163" s="2"/>
    </row>
    <row r="164" ht="15.75" customHeight="1">
      <c r="M164" s="2"/>
    </row>
    <row r="165" ht="15.75" customHeight="1">
      <c r="M165" s="2"/>
    </row>
    <row r="166" ht="15.75" customHeight="1">
      <c r="M166" s="2"/>
    </row>
    <row r="167" ht="15.75" customHeight="1">
      <c r="M167" s="2"/>
    </row>
    <row r="168" ht="15.75" customHeight="1">
      <c r="M168" s="2"/>
    </row>
    <row r="169" ht="15.75" customHeight="1">
      <c r="M169" s="2"/>
    </row>
    <row r="170" ht="15.75" customHeight="1">
      <c r="M170" s="2"/>
    </row>
    <row r="171" ht="15.75" customHeight="1">
      <c r="M171" s="2"/>
    </row>
    <row r="172" ht="15.75" customHeight="1">
      <c r="M172" s="2"/>
    </row>
    <row r="173" ht="15.75" customHeight="1">
      <c r="M173" s="2"/>
    </row>
    <row r="174" ht="15.75" customHeight="1">
      <c r="M174" s="2"/>
    </row>
    <row r="175" ht="15.75" customHeight="1">
      <c r="M175" s="2"/>
    </row>
    <row r="176" ht="15.75" customHeight="1">
      <c r="M176" s="2"/>
    </row>
    <row r="177" ht="15.75" customHeight="1">
      <c r="M177" s="2"/>
    </row>
    <row r="178" ht="15.75" customHeight="1">
      <c r="M178" s="2"/>
    </row>
    <row r="179" ht="15.75" customHeight="1">
      <c r="M179" s="2"/>
    </row>
    <row r="180" ht="15.75" customHeight="1">
      <c r="M180" s="2"/>
    </row>
    <row r="181" ht="15.75" customHeight="1">
      <c r="M181" s="2"/>
    </row>
    <row r="182" ht="15.75" customHeight="1">
      <c r="M182" s="2"/>
    </row>
    <row r="183" ht="15.75" customHeight="1">
      <c r="M183" s="2"/>
    </row>
    <row r="184" ht="15.75" customHeight="1">
      <c r="M184" s="2"/>
    </row>
    <row r="185" ht="15.75" customHeight="1">
      <c r="M185" s="2"/>
    </row>
    <row r="186" ht="15.75" customHeight="1">
      <c r="M186" s="2"/>
    </row>
    <row r="187" ht="15.75" customHeight="1">
      <c r="M187" s="2"/>
    </row>
    <row r="188" ht="15.75" customHeight="1">
      <c r="M188" s="2"/>
    </row>
    <row r="189" ht="15.75" customHeight="1">
      <c r="M189" s="2"/>
    </row>
    <row r="190" ht="15.75" customHeight="1">
      <c r="M190" s="2"/>
    </row>
    <row r="191" ht="15.75" customHeight="1">
      <c r="M191" s="2"/>
    </row>
    <row r="192" ht="15.75" customHeight="1">
      <c r="M192" s="2"/>
    </row>
    <row r="193" ht="15.75" customHeight="1">
      <c r="M193" s="2"/>
    </row>
    <row r="194" ht="15.75" customHeight="1">
      <c r="M194" s="2"/>
    </row>
    <row r="195" ht="15.75" customHeight="1">
      <c r="M195" s="2"/>
    </row>
    <row r="196" ht="15.75" customHeight="1">
      <c r="M196" s="2"/>
    </row>
    <row r="197" ht="15.75" customHeight="1">
      <c r="M197" s="2"/>
    </row>
    <row r="198" ht="15.75" customHeight="1">
      <c r="M198" s="2"/>
    </row>
    <row r="199" ht="15.75" customHeight="1">
      <c r="M199" s="2"/>
    </row>
    <row r="200" ht="15.75" customHeight="1">
      <c r="M200" s="2"/>
    </row>
    <row r="201" ht="15.75" customHeight="1">
      <c r="M201" s="2"/>
    </row>
    <row r="202" ht="15.75" customHeight="1">
      <c r="M202" s="2"/>
    </row>
    <row r="203" ht="15.75" customHeight="1">
      <c r="M203" s="2"/>
    </row>
    <row r="204" ht="15.75" customHeight="1">
      <c r="M204" s="2"/>
    </row>
    <row r="205" ht="15.75" customHeight="1">
      <c r="M205" s="2"/>
    </row>
    <row r="206" ht="15.75" customHeight="1">
      <c r="M206" s="2"/>
    </row>
    <row r="207" ht="15.75" customHeight="1">
      <c r="M207" s="2"/>
    </row>
    <row r="208" ht="15.75" customHeight="1">
      <c r="M208" s="2"/>
    </row>
    <row r="209" ht="15.75" customHeight="1">
      <c r="M209" s="2"/>
    </row>
    <row r="210" ht="15.75" customHeight="1">
      <c r="M210" s="2"/>
    </row>
    <row r="211" ht="15.75" customHeight="1">
      <c r="M211" s="2"/>
    </row>
    <row r="212" ht="15.75" customHeight="1">
      <c r="M212" s="2"/>
    </row>
    <row r="213" ht="15.75" customHeight="1">
      <c r="M213" s="2"/>
    </row>
    <row r="214" ht="15.75" customHeight="1">
      <c r="M214" s="2"/>
    </row>
    <row r="215" ht="15.75" customHeight="1">
      <c r="M215" s="2"/>
    </row>
    <row r="216" ht="15.75" customHeight="1">
      <c r="M216" s="2"/>
    </row>
    <row r="217" ht="15.75" customHeight="1">
      <c r="M217" s="2"/>
    </row>
    <row r="218" ht="15.75" customHeight="1">
      <c r="M218" s="2"/>
    </row>
    <row r="219" ht="15.75" customHeight="1">
      <c r="M219" s="2"/>
    </row>
    <row r="220" ht="15.75" customHeight="1">
      <c r="M220" s="2"/>
    </row>
    <row r="221" ht="15.75" customHeight="1">
      <c r="M221" s="2"/>
    </row>
    <row r="222" ht="15.75" customHeight="1">
      <c r="M222" s="2"/>
    </row>
    <row r="223" ht="15.75" customHeight="1">
      <c r="M223" s="2"/>
    </row>
    <row r="224" ht="15.75" customHeight="1">
      <c r="M224" s="2"/>
    </row>
    <row r="225" ht="15.75" customHeight="1">
      <c r="M225" s="2"/>
    </row>
    <row r="226" ht="15.75" customHeight="1">
      <c r="M226" s="2"/>
    </row>
    <row r="227" ht="15.75" customHeight="1">
      <c r="M227" s="2"/>
    </row>
    <row r="228" ht="15.75" customHeight="1">
      <c r="M228" s="2"/>
    </row>
    <row r="229" ht="15.75" customHeight="1">
      <c r="M229" s="2"/>
    </row>
    <row r="230" ht="15.75" customHeight="1">
      <c r="M230" s="2"/>
    </row>
    <row r="231" ht="15.75" customHeight="1">
      <c r="M231" s="2"/>
    </row>
    <row r="232" ht="15.75" customHeight="1">
      <c r="M232" s="2"/>
    </row>
    <row r="233" ht="15.75" customHeight="1">
      <c r="M233" s="2"/>
    </row>
    <row r="234" ht="15.75" customHeight="1">
      <c r="M234" s="2"/>
    </row>
    <row r="235" ht="15.75" customHeight="1">
      <c r="M235" s="2"/>
    </row>
    <row r="236" ht="15.75" customHeight="1">
      <c r="M236" s="2"/>
    </row>
    <row r="237" ht="15.75" customHeight="1">
      <c r="M237" s="2"/>
    </row>
    <row r="238" ht="15.75" customHeight="1">
      <c r="M238" s="2"/>
    </row>
    <row r="239" ht="15.75" customHeight="1">
      <c r="M239" s="2"/>
    </row>
    <row r="240" ht="15.75" customHeight="1">
      <c r="M240" s="2"/>
    </row>
    <row r="241" ht="15.75" customHeight="1">
      <c r="M241" s="2"/>
    </row>
    <row r="242" ht="15.75" customHeight="1">
      <c r="M242" s="2"/>
    </row>
    <row r="243" ht="15.75" customHeight="1">
      <c r="M243" s="2"/>
    </row>
    <row r="244" ht="15.75" customHeight="1">
      <c r="M244" s="2"/>
    </row>
    <row r="245" ht="15.75" customHeight="1">
      <c r="M245" s="2"/>
    </row>
    <row r="246" ht="15.75" customHeight="1">
      <c r="M246" s="2"/>
    </row>
    <row r="247" ht="15.75" customHeight="1">
      <c r="M247" s="2"/>
    </row>
    <row r="248" ht="15.75" customHeight="1">
      <c r="M248" s="2"/>
    </row>
    <row r="249" ht="15.75" customHeight="1">
      <c r="M249" s="2"/>
    </row>
    <row r="250" ht="15.75" customHeight="1">
      <c r="M250" s="2"/>
    </row>
    <row r="251" ht="15.75" customHeight="1">
      <c r="M251" s="2"/>
    </row>
    <row r="252" ht="15.75" customHeight="1">
      <c r="M252" s="2"/>
    </row>
    <row r="253" ht="15.75" customHeight="1">
      <c r="M253" s="2"/>
    </row>
    <row r="254" ht="15.75" customHeight="1">
      <c r="M254" s="2"/>
    </row>
    <row r="255" ht="15.75" customHeight="1">
      <c r="M255" s="2"/>
    </row>
    <row r="256" ht="15.75" customHeight="1">
      <c r="M256" s="2"/>
    </row>
    <row r="257" ht="15.75" customHeight="1">
      <c r="M257" s="2"/>
    </row>
    <row r="258" ht="15.75" customHeight="1">
      <c r="M258" s="2"/>
    </row>
    <row r="259" ht="15.75" customHeight="1">
      <c r="M259" s="2"/>
    </row>
    <row r="260" ht="15.75" customHeight="1">
      <c r="M260" s="2"/>
    </row>
    <row r="261" ht="15.75" customHeight="1">
      <c r="M261" s="2"/>
    </row>
    <row r="262" ht="15.75" customHeight="1">
      <c r="M262" s="2"/>
    </row>
    <row r="263" ht="15.75" customHeight="1">
      <c r="M263" s="2"/>
    </row>
    <row r="264" ht="15.75" customHeight="1">
      <c r="M264" s="2"/>
    </row>
    <row r="265" ht="15.75" customHeight="1">
      <c r="M265" s="2"/>
    </row>
    <row r="266" ht="15.75" customHeight="1">
      <c r="M266" s="2"/>
    </row>
    <row r="267" ht="15.75" customHeight="1">
      <c r="M267" s="2"/>
    </row>
    <row r="268" ht="15.75" customHeight="1">
      <c r="M268" s="2"/>
    </row>
    <row r="269" ht="15.75" customHeight="1">
      <c r="M269" s="2"/>
    </row>
    <row r="270" ht="15.75" customHeight="1">
      <c r="M270" s="2"/>
    </row>
    <row r="271" ht="15.75" customHeight="1">
      <c r="M271" s="2"/>
    </row>
    <row r="272" ht="15.75" customHeight="1">
      <c r="M272" s="2"/>
    </row>
    <row r="273" ht="15.75" customHeight="1">
      <c r="M273" s="2"/>
    </row>
    <row r="274" ht="15.75" customHeight="1">
      <c r="M274" s="2"/>
    </row>
    <row r="275" ht="15.75" customHeight="1">
      <c r="M275" s="2"/>
    </row>
    <row r="276" ht="15.75" customHeight="1">
      <c r="M276" s="2"/>
    </row>
    <row r="277" ht="15.75" customHeight="1">
      <c r="M277" s="2"/>
    </row>
    <row r="278" ht="15.75" customHeight="1">
      <c r="M278" s="2"/>
    </row>
    <row r="279" ht="15.75" customHeight="1">
      <c r="M279" s="2"/>
    </row>
    <row r="280" ht="15.75" customHeight="1">
      <c r="M280" s="2"/>
    </row>
    <row r="281" ht="15.75" customHeight="1">
      <c r="M281" s="2"/>
    </row>
    <row r="282" ht="15.75" customHeight="1">
      <c r="M282" s="2"/>
    </row>
    <row r="283" ht="15.75" customHeight="1">
      <c r="M283" s="2"/>
    </row>
    <row r="284" ht="15.75" customHeight="1">
      <c r="M284" s="2"/>
    </row>
    <row r="285" ht="15.75" customHeight="1">
      <c r="M285" s="2"/>
    </row>
    <row r="286" ht="15.75" customHeight="1">
      <c r="M286" s="2"/>
    </row>
    <row r="287" ht="15.75" customHeight="1">
      <c r="M287" s="2"/>
    </row>
    <row r="288" ht="15.75" customHeight="1">
      <c r="M288" s="2"/>
    </row>
    <row r="289" ht="15.75" customHeight="1">
      <c r="M289" s="2"/>
    </row>
    <row r="290" ht="15.75" customHeight="1">
      <c r="M290" s="2"/>
    </row>
    <row r="291" ht="15.75" customHeight="1">
      <c r="M291" s="2"/>
    </row>
    <row r="292" ht="15.75" customHeight="1">
      <c r="M292" s="2"/>
    </row>
    <row r="293" ht="15.75" customHeight="1">
      <c r="M293" s="2"/>
    </row>
    <row r="294" ht="15.75" customHeight="1">
      <c r="M294" s="2"/>
    </row>
    <row r="295" ht="15.75" customHeight="1">
      <c r="M295" s="2"/>
    </row>
    <row r="296" ht="15.75" customHeight="1">
      <c r="M296" s="2"/>
    </row>
    <row r="297" ht="15.75" customHeight="1">
      <c r="M297" s="2"/>
    </row>
    <row r="298" ht="15.75" customHeight="1">
      <c r="M298" s="2"/>
    </row>
    <row r="299" ht="15.75" customHeight="1">
      <c r="M299" s="2"/>
    </row>
    <row r="300" ht="15.75" customHeight="1">
      <c r="M300" s="2"/>
    </row>
    <row r="301" ht="15.75" customHeight="1">
      <c r="M301" s="2"/>
    </row>
    <row r="302" ht="15.75" customHeight="1">
      <c r="M302" s="2"/>
    </row>
    <row r="303" ht="15.75" customHeight="1">
      <c r="M303" s="2"/>
    </row>
    <row r="304" ht="15.75" customHeight="1">
      <c r="M304" s="2"/>
    </row>
    <row r="305" ht="15.75" customHeight="1">
      <c r="M305" s="2"/>
    </row>
    <row r="306" ht="15.75" customHeight="1">
      <c r="M306" s="2"/>
    </row>
    <row r="307" ht="15.75" customHeight="1">
      <c r="M307" s="2"/>
    </row>
    <row r="308" ht="15.75" customHeight="1">
      <c r="M308" s="2"/>
    </row>
    <row r="309" ht="15.75" customHeight="1">
      <c r="M309" s="2"/>
    </row>
    <row r="310" ht="15.75" customHeight="1">
      <c r="M310" s="2"/>
    </row>
    <row r="311" ht="15.75" customHeight="1">
      <c r="M311" s="2"/>
    </row>
    <row r="312" ht="15.75" customHeight="1">
      <c r="M312" s="2"/>
    </row>
    <row r="313" ht="15.75" customHeight="1">
      <c r="M313" s="2"/>
    </row>
    <row r="314" ht="15.75" customHeight="1">
      <c r="M314" s="2"/>
    </row>
    <row r="315" ht="15.75" customHeight="1">
      <c r="M315" s="2"/>
    </row>
    <row r="316" ht="15.75" customHeight="1">
      <c r="M316" s="2"/>
    </row>
    <row r="317" ht="15.75" customHeight="1">
      <c r="M317" s="2"/>
    </row>
    <row r="318" ht="15.75" customHeight="1">
      <c r="M318" s="2"/>
    </row>
    <row r="319" ht="15.75" customHeight="1">
      <c r="M319" s="2"/>
    </row>
    <row r="320" ht="15.75" customHeight="1">
      <c r="M320" s="2"/>
    </row>
    <row r="321" ht="15.75" customHeight="1">
      <c r="M321" s="2"/>
    </row>
    <row r="322" ht="15.75" customHeight="1">
      <c r="M322" s="2"/>
    </row>
    <row r="323" ht="15.75" customHeight="1">
      <c r="M323" s="2"/>
    </row>
    <row r="324" ht="15.75" customHeight="1">
      <c r="M324" s="2"/>
    </row>
    <row r="325" ht="15.75" customHeight="1">
      <c r="M325" s="2"/>
    </row>
    <row r="326" ht="15.75" customHeight="1">
      <c r="M326" s="2"/>
    </row>
    <row r="327" ht="15.75" customHeight="1">
      <c r="M327" s="2"/>
    </row>
    <row r="328" ht="15.75" customHeight="1">
      <c r="M328" s="2"/>
    </row>
    <row r="329" ht="15.75" customHeight="1">
      <c r="M329" s="2"/>
    </row>
    <row r="330" ht="15.75" customHeight="1">
      <c r="M330" s="2"/>
    </row>
    <row r="331" ht="15.75" customHeight="1">
      <c r="M331" s="2"/>
    </row>
    <row r="332" ht="15.75" customHeight="1">
      <c r="M332" s="2"/>
    </row>
    <row r="333" ht="15.75" customHeight="1">
      <c r="M333" s="2"/>
    </row>
    <row r="334" ht="15.75" customHeight="1">
      <c r="M334" s="2"/>
    </row>
    <row r="335" ht="15.75" customHeight="1">
      <c r="M335" s="2"/>
    </row>
    <row r="336" ht="15.75" customHeight="1">
      <c r="M336" s="2"/>
    </row>
    <row r="337" ht="15.75" customHeight="1">
      <c r="M337" s="2"/>
    </row>
    <row r="338" ht="15.75" customHeight="1">
      <c r="M338" s="2"/>
    </row>
    <row r="339" ht="15.75" customHeight="1">
      <c r="M339" s="2"/>
    </row>
    <row r="340" ht="15.75" customHeight="1">
      <c r="M340" s="2"/>
    </row>
    <row r="341" ht="15.75" customHeight="1">
      <c r="M341" s="2"/>
    </row>
    <row r="342" ht="15.75" customHeight="1">
      <c r="M342" s="2"/>
    </row>
    <row r="343" ht="15.75" customHeight="1">
      <c r="M343" s="2"/>
    </row>
    <row r="344" ht="15.75" customHeight="1">
      <c r="M344" s="2"/>
    </row>
    <row r="345" ht="15.75" customHeight="1">
      <c r="M345" s="2"/>
    </row>
    <row r="346" ht="15.75" customHeight="1">
      <c r="M346" s="2"/>
    </row>
    <row r="347" ht="15.75" customHeight="1">
      <c r="M347" s="2"/>
    </row>
    <row r="348" ht="15.75" customHeight="1">
      <c r="M348" s="2"/>
    </row>
    <row r="349" ht="15.75" customHeight="1">
      <c r="M349" s="2"/>
    </row>
    <row r="350" ht="15.75" customHeight="1">
      <c r="M350" s="2"/>
    </row>
    <row r="351" ht="15.75" customHeight="1">
      <c r="M351" s="2"/>
    </row>
    <row r="352" ht="15.75" customHeight="1">
      <c r="M352" s="2"/>
    </row>
    <row r="353" ht="15.75" customHeight="1">
      <c r="M353" s="2"/>
    </row>
    <row r="354" ht="15.75" customHeight="1">
      <c r="M354" s="2"/>
    </row>
    <row r="355" ht="15.75" customHeight="1">
      <c r="M355" s="2"/>
    </row>
    <row r="356" ht="15.75" customHeight="1">
      <c r="M356" s="2"/>
    </row>
    <row r="357" ht="15.75" customHeight="1">
      <c r="M357" s="2"/>
    </row>
    <row r="358" ht="15.75" customHeight="1">
      <c r="M358" s="2"/>
    </row>
    <row r="359" ht="15.75" customHeight="1">
      <c r="M359" s="2"/>
    </row>
    <row r="360" ht="15.75" customHeight="1">
      <c r="M360" s="2"/>
    </row>
    <row r="361" ht="15.75" customHeight="1">
      <c r="M361" s="2"/>
    </row>
    <row r="362" ht="15.75" customHeight="1">
      <c r="M362" s="2"/>
    </row>
    <row r="363" ht="15.75" customHeight="1">
      <c r="M363" s="2"/>
    </row>
    <row r="364" ht="15.75" customHeight="1">
      <c r="M364" s="2"/>
    </row>
    <row r="365" ht="15.75" customHeight="1">
      <c r="M365" s="2"/>
    </row>
    <row r="366" ht="15.75" customHeight="1">
      <c r="M366" s="2"/>
    </row>
    <row r="367" ht="15.75" customHeight="1">
      <c r="M367" s="2"/>
    </row>
    <row r="368" ht="15.75" customHeight="1">
      <c r="M368" s="2"/>
    </row>
    <row r="369" ht="15.75" customHeight="1">
      <c r="M369" s="2"/>
    </row>
    <row r="370" ht="15.75" customHeight="1">
      <c r="M370" s="2"/>
    </row>
    <row r="371" ht="15.75" customHeight="1">
      <c r="M371" s="2"/>
    </row>
    <row r="372" ht="15.75" customHeight="1">
      <c r="M372" s="2"/>
    </row>
    <row r="373" ht="15.75" customHeight="1">
      <c r="M373" s="2"/>
    </row>
    <row r="374" ht="15.75" customHeight="1">
      <c r="M374" s="2"/>
    </row>
    <row r="375" ht="15.75" customHeight="1">
      <c r="M375" s="2"/>
    </row>
    <row r="376" ht="15.75" customHeight="1">
      <c r="M376" s="2"/>
    </row>
    <row r="377" ht="15.75" customHeight="1">
      <c r="M377" s="2"/>
    </row>
    <row r="378" ht="15.75" customHeight="1">
      <c r="M378" s="2"/>
    </row>
    <row r="379" ht="15.75" customHeight="1">
      <c r="M379" s="2"/>
    </row>
    <row r="380" ht="15.75" customHeight="1">
      <c r="M380" s="2"/>
    </row>
    <row r="381" ht="15.75" customHeight="1">
      <c r="M381" s="2"/>
    </row>
    <row r="382" ht="15.75" customHeight="1">
      <c r="M382" s="2"/>
    </row>
    <row r="383" ht="15.75" customHeight="1">
      <c r="M383" s="2"/>
    </row>
    <row r="384" ht="15.75" customHeight="1">
      <c r="M384" s="2"/>
    </row>
    <row r="385" ht="15.75" customHeight="1">
      <c r="M385" s="2"/>
    </row>
    <row r="386" ht="15.75" customHeight="1">
      <c r="M386" s="2"/>
    </row>
    <row r="387" ht="15.75" customHeight="1">
      <c r="M387" s="2"/>
    </row>
    <row r="388" ht="15.75" customHeight="1">
      <c r="M388" s="2"/>
    </row>
    <row r="389" ht="15.75" customHeight="1">
      <c r="M389" s="2"/>
    </row>
    <row r="390" ht="15.75" customHeight="1">
      <c r="M390" s="2"/>
    </row>
    <row r="391" ht="15.75" customHeight="1">
      <c r="M391" s="2"/>
    </row>
    <row r="392" ht="15.75" customHeight="1">
      <c r="M392" s="2"/>
    </row>
    <row r="393" ht="15.75" customHeight="1">
      <c r="M393" s="2"/>
    </row>
    <row r="394" ht="15.75" customHeight="1">
      <c r="M394" s="2"/>
    </row>
    <row r="395" ht="15.75" customHeight="1">
      <c r="M395" s="2"/>
    </row>
    <row r="396" ht="15.75" customHeight="1">
      <c r="M396" s="2"/>
    </row>
    <row r="397" ht="15.75" customHeight="1">
      <c r="M397" s="2"/>
    </row>
    <row r="398" ht="15.75" customHeight="1">
      <c r="M398" s="2"/>
    </row>
    <row r="399" ht="15.75" customHeight="1">
      <c r="M399" s="2"/>
    </row>
    <row r="400" ht="15.75" customHeight="1">
      <c r="M400" s="2"/>
    </row>
    <row r="401" ht="15.75" customHeight="1">
      <c r="M401" s="2"/>
    </row>
    <row r="402" ht="15.75" customHeight="1">
      <c r="M402" s="2"/>
    </row>
    <row r="403" ht="15.75" customHeight="1">
      <c r="M403" s="2"/>
    </row>
    <row r="404" ht="15.75" customHeight="1">
      <c r="M404" s="2"/>
    </row>
    <row r="405" ht="15.75" customHeight="1">
      <c r="M405" s="2"/>
    </row>
    <row r="406" ht="15.75" customHeight="1">
      <c r="M406" s="2"/>
    </row>
    <row r="407" ht="15.75" customHeight="1">
      <c r="M407" s="2"/>
    </row>
    <row r="408" ht="15.75" customHeight="1">
      <c r="M408" s="2"/>
    </row>
    <row r="409" ht="15.75" customHeight="1">
      <c r="M409" s="2"/>
    </row>
    <row r="410" ht="15.75" customHeight="1">
      <c r="M410" s="2"/>
    </row>
    <row r="411" ht="15.75" customHeight="1">
      <c r="M411" s="2"/>
    </row>
    <row r="412" ht="15.75" customHeight="1">
      <c r="M412" s="2"/>
    </row>
    <row r="413" ht="15.75" customHeight="1">
      <c r="M413" s="2"/>
    </row>
    <row r="414" ht="15.75" customHeight="1">
      <c r="M414" s="2"/>
    </row>
    <row r="415" ht="15.75" customHeight="1">
      <c r="M415" s="2"/>
    </row>
    <row r="416" ht="15.75" customHeight="1">
      <c r="M416" s="2"/>
    </row>
    <row r="417" ht="15.75" customHeight="1">
      <c r="M417" s="2"/>
    </row>
    <row r="418" ht="15.75" customHeight="1">
      <c r="M418" s="2"/>
    </row>
    <row r="419" ht="15.75" customHeight="1">
      <c r="M419" s="2"/>
    </row>
    <row r="420" ht="15.75" customHeight="1">
      <c r="M420" s="2"/>
    </row>
    <row r="421" ht="15.75" customHeight="1">
      <c r="M421" s="2"/>
    </row>
    <row r="422" ht="15.75" customHeight="1">
      <c r="M422" s="2"/>
    </row>
    <row r="423" ht="15.75" customHeight="1">
      <c r="M423" s="2"/>
    </row>
    <row r="424" ht="15.75" customHeight="1">
      <c r="M424" s="2"/>
    </row>
    <row r="425" ht="15.75" customHeight="1">
      <c r="M425" s="2"/>
    </row>
    <row r="426" ht="15.75" customHeight="1">
      <c r="M426" s="2"/>
    </row>
    <row r="427" ht="15.75" customHeight="1">
      <c r="M427" s="2"/>
    </row>
    <row r="428" ht="15.75" customHeight="1">
      <c r="M428" s="2"/>
    </row>
    <row r="429" ht="15.75" customHeight="1">
      <c r="M429" s="2"/>
    </row>
    <row r="430" ht="15.75" customHeight="1">
      <c r="M430" s="2"/>
    </row>
    <row r="431" ht="15.75" customHeight="1">
      <c r="M431" s="2"/>
    </row>
    <row r="432" ht="15.75" customHeight="1">
      <c r="M432" s="2"/>
    </row>
    <row r="433" ht="15.75" customHeight="1">
      <c r="M433" s="2"/>
    </row>
    <row r="434" ht="15.75" customHeight="1">
      <c r="M434" s="2"/>
    </row>
    <row r="435" ht="15.75" customHeight="1">
      <c r="M435" s="2"/>
    </row>
    <row r="436" ht="15.75" customHeight="1">
      <c r="M436" s="2"/>
    </row>
    <row r="437" ht="15.75" customHeight="1">
      <c r="M437" s="2"/>
    </row>
    <row r="438" ht="15.75" customHeight="1">
      <c r="M438" s="2"/>
    </row>
    <row r="439" ht="15.75" customHeight="1">
      <c r="M439" s="2"/>
    </row>
    <row r="440" ht="15.75" customHeight="1">
      <c r="M440" s="2"/>
    </row>
    <row r="441" ht="15.75" customHeight="1">
      <c r="M441" s="2"/>
    </row>
    <row r="442" ht="15.75" customHeight="1">
      <c r="M442" s="2"/>
    </row>
    <row r="443" ht="15.75" customHeight="1">
      <c r="M443" s="2"/>
    </row>
    <row r="444" ht="15.75" customHeight="1">
      <c r="M444" s="2"/>
    </row>
    <row r="445" ht="15.75" customHeight="1">
      <c r="M445" s="2"/>
    </row>
    <row r="446" ht="15.75" customHeight="1">
      <c r="M446" s="2"/>
    </row>
    <row r="447" ht="15.75" customHeight="1">
      <c r="M447" s="2"/>
    </row>
    <row r="448" ht="15.75" customHeight="1">
      <c r="M448" s="2"/>
    </row>
    <row r="449" ht="15.75" customHeight="1">
      <c r="M449" s="2"/>
    </row>
    <row r="450" ht="15.75" customHeight="1">
      <c r="M450" s="2"/>
    </row>
    <row r="451" ht="15.75" customHeight="1">
      <c r="M451" s="2"/>
    </row>
    <row r="452" ht="15.75" customHeight="1">
      <c r="M452" s="2"/>
    </row>
    <row r="453" ht="15.75" customHeight="1">
      <c r="M453" s="2"/>
    </row>
    <row r="454" ht="15.75" customHeight="1">
      <c r="M454" s="2"/>
    </row>
    <row r="455" ht="15.75" customHeight="1">
      <c r="M455" s="2"/>
    </row>
    <row r="456" ht="15.75" customHeight="1">
      <c r="M456" s="2"/>
    </row>
    <row r="457" ht="15.75" customHeight="1">
      <c r="M457" s="2"/>
    </row>
    <row r="458" ht="15.75" customHeight="1">
      <c r="M458" s="2"/>
    </row>
    <row r="459" ht="15.75" customHeight="1">
      <c r="M459" s="2"/>
    </row>
    <row r="460" ht="15.75" customHeight="1">
      <c r="M460" s="2"/>
    </row>
    <row r="461" ht="15.75" customHeight="1">
      <c r="M461" s="2"/>
    </row>
    <row r="462" ht="15.75" customHeight="1">
      <c r="M462" s="2"/>
    </row>
    <row r="463" ht="15.75" customHeight="1">
      <c r="M463" s="2"/>
    </row>
    <row r="464" ht="15.75" customHeight="1">
      <c r="M464" s="2"/>
    </row>
    <row r="465" ht="15.75" customHeight="1">
      <c r="M465" s="2"/>
    </row>
    <row r="466" ht="15.75" customHeight="1">
      <c r="M466" s="2"/>
    </row>
    <row r="467" ht="15.75" customHeight="1">
      <c r="M467" s="2"/>
    </row>
    <row r="468" ht="15.75" customHeight="1">
      <c r="M468" s="2"/>
    </row>
    <row r="469" ht="15.75" customHeight="1">
      <c r="M469" s="2"/>
    </row>
    <row r="470" ht="15.75" customHeight="1">
      <c r="M470" s="2"/>
    </row>
    <row r="471" ht="15.75" customHeight="1">
      <c r="M471" s="2"/>
    </row>
    <row r="472" ht="15.75" customHeight="1">
      <c r="M472" s="2"/>
    </row>
    <row r="473" ht="15.75" customHeight="1">
      <c r="M473" s="2"/>
    </row>
    <row r="474" ht="15.75" customHeight="1">
      <c r="M474" s="2"/>
    </row>
    <row r="475" ht="15.75" customHeight="1">
      <c r="M475" s="2"/>
    </row>
    <row r="476" ht="15.75" customHeight="1">
      <c r="M476" s="2"/>
    </row>
    <row r="477" ht="15.75" customHeight="1">
      <c r="M477" s="2"/>
    </row>
    <row r="478" ht="15.75" customHeight="1">
      <c r="M478" s="2"/>
    </row>
    <row r="479" ht="15.75" customHeight="1">
      <c r="M479" s="2"/>
    </row>
    <row r="480" ht="15.75" customHeight="1">
      <c r="M480" s="2"/>
    </row>
    <row r="481" ht="15.75" customHeight="1">
      <c r="M481" s="2"/>
    </row>
    <row r="482" ht="15.75" customHeight="1">
      <c r="M482" s="2"/>
    </row>
    <row r="483" ht="15.75" customHeight="1">
      <c r="M483" s="2"/>
    </row>
    <row r="484" ht="15.75" customHeight="1">
      <c r="M484" s="2"/>
    </row>
    <row r="485" ht="15.75" customHeight="1">
      <c r="M485" s="2"/>
    </row>
    <row r="486" ht="15.75" customHeight="1">
      <c r="M486" s="2"/>
    </row>
    <row r="487" ht="15.75" customHeight="1">
      <c r="M487" s="2"/>
    </row>
    <row r="488" ht="15.75" customHeight="1">
      <c r="M488" s="2"/>
    </row>
    <row r="489" ht="15.75" customHeight="1">
      <c r="M489" s="2"/>
    </row>
    <row r="490" ht="15.75" customHeight="1">
      <c r="M490" s="2"/>
    </row>
    <row r="491" ht="15.75" customHeight="1">
      <c r="M491" s="2"/>
    </row>
    <row r="492" ht="15.75" customHeight="1">
      <c r="M492" s="2"/>
    </row>
    <row r="493" ht="15.75" customHeight="1">
      <c r="M493" s="2"/>
    </row>
    <row r="494" ht="15.75" customHeight="1">
      <c r="M494" s="2"/>
    </row>
    <row r="495" ht="15.75" customHeight="1">
      <c r="M495" s="2"/>
    </row>
    <row r="496" ht="15.75" customHeight="1">
      <c r="M496" s="2"/>
    </row>
    <row r="497" ht="15.75" customHeight="1">
      <c r="M497" s="2"/>
    </row>
    <row r="498" ht="15.75" customHeight="1">
      <c r="M498" s="2"/>
    </row>
    <row r="499" ht="15.75" customHeight="1">
      <c r="M499" s="2"/>
    </row>
    <row r="500" ht="15.75" customHeight="1">
      <c r="M500" s="2"/>
    </row>
    <row r="501" ht="15.75" customHeight="1">
      <c r="M501" s="2"/>
    </row>
    <row r="502" ht="15.75" customHeight="1">
      <c r="M502" s="2"/>
    </row>
    <row r="503" ht="15.75" customHeight="1">
      <c r="M503" s="2"/>
    </row>
    <row r="504" ht="15.75" customHeight="1">
      <c r="M504" s="2"/>
    </row>
    <row r="505" ht="15.75" customHeight="1">
      <c r="M505" s="2"/>
    </row>
    <row r="506" ht="15.75" customHeight="1">
      <c r="M506" s="2"/>
    </row>
    <row r="507" ht="15.75" customHeight="1">
      <c r="M507" s="2"/>
    </row>
    <row r="508" ht="15.75" customHeight="1">
      <c r="M508" s="2"/>
    </row>
    <row r="509" ht="15.75" customHeight="1">
      <c r="M509" s="2"/>
    </row>
    <row r="510" ht="15.75" customHeight="1">
      <c r="M510" s="2"/>
    </row>
    <row r="511" ht="15.75" customHeight="1">
      <c r="M511" s="2"/>
    </row>
    <row r="512" ht="15.75" customHeight="1">
      <c r="M512" s="2"/>
    </row>
    <row r="513" ht="15.75" customHeight="1">
      <c r="M513" s="2"/>
    </row>
    <row r="514" ht="15.75" customHeight="1">
      <c r="M514" s="2"/>
    </row>
    <row r="515" ht="15.75" customHeight="1">
      <c r="M515" s="2"/>
    </row>
    <row r="516" ht="15.75" customHeight="1">
      <c r="M516" s="2"/>
    </row>
    <row r="517" ht="15.75" customHeight="1">
      <c r="M517" s="2"/>
    </row>
    <row r="518" ht="15.75" customHeight="1">
      <c r="M518" s="2"/>
    </row>
    <row r="519" ht="15.75" customHeight="1">
      <c r="M519" s="2"/>
    </row>
    <row r="520" ht="15.75" customHeight="1">
      <c r="M520" s="2"/>
    </row>
    <row r="521" ht="15.75" customHeight="1">
      <c r="M521" s="2"/>
    </row>
    <row r="522" ht="15.75" customHeight="1">
      <c r="M522" s="2"/>
    </row>
    <row r="523" ht="15.75" customHeight="1">
      <c r="M523" s="2"/>
    </row>
    <row r="524" ht="15.75" customHeight="1">
      <c r="M524" s="2"/>
    </row>
    <row r="525" ht="15.75" customHeight="1">
      <c r="M525" s="2"/>
    </row>
    <row r="526" ht="15.75" customHeight="1">
      <c r="M526" s="2"/>
    </row>
    <row r="527" ht="15.75" customHeight="1">
      <c r="M527" s="2"/>
    </row>
    <row r="528" ht="15.75" customHeight="1">
      <c r="M528" s="2"/>
    </row>
    <row r="529" ht="15.75" customHeight="1">
      <c r="M529" s="2"/>
    </row>
    <row r="530" ht="15.75" customHeight="1">
      <c r="M530" s="2"/>
    </row>
    <row r="531" ht="15.75" customHeight="1">
      <c r="M531" s="2"/>
    </row>
    <row r="532" ht="15.75" customHeight="1">
      <c r="M532" s="2"/>
    </row>
    <row r="533" ht="15.75" customHeight="1">
      <c r="M533" s="2"/>
    </row>
    <row r="534" ht="15.75" customHeight="1">
      <c r="M534" s="2"/>
    </row>
    <row r="535" ht="15.75" customHeight="1">
      <c r="M535" s="2"/>
    </row>
    <row r="536" ht="15.75" customHeight="1">
      <c r="M536" s="2"/>
    </row>
    <row r="537" ht="15.75" customHeight="1">
      <c r="M537" s="2"/>
    </row>
    <row r="538" ht="15.75" customHeight="1">
      <c r="M538" s="2"/>
    </row>
    <row r="539" ht="15.75" customHeight="1">
      <c r="M539" s="2"/>
    </row>
    <row r="540" ht="15.75" customHeight="1">
      <c r="M540" s="2"/>
    </row>
    <row r="541" ht="15.75" customHeight="1">
      <c r="M541" s="2"/>
    </row>
    <row r="542" ht="15.75" customHeight="1">
      <c r="M542" s="2"/>
    </row>
    <row r="543" ht="15.75" customHeight="1">
      <c r="M543" s="2"/>
    </row>
    <row r="544" ht="15.75" customHeight="1">
      <c r="M544" s="2"/>
    </row>
    <row r="545" ht="15.75" customHeight="1">
      <c r="M545" s="2"/>
    </row>
    <row r="546" ht="15.75" customHeight="1">
      <c r="M546" s="2"/>
    </row>
    <row r="547" ht="15.75" customHeight="1">
      <c r="M547" s="2"/>
    </row>
    <row r="548" ht="15.75" customHeight="1">
      <c r="M548" s="2"/>
    </row>
    <row r="549" ht="15.75" customHeight="1">
      <c r="M549" s="2"/>
    </row>
    <row r="550" ht="15.75" customHeight="1">
      <c r="M550" s="2"/>
    </row>
    <row r="551" ht="15.75" customHeight="1">
      <c r="M551" s="2"/>
    </row>
    <row r="552" ht="15.75" customHeight="1">
      <c r="M552" s="2"/>
    </row>
    <row r="553" ht="15.75" customHeight="1">
      <c r="M553" s="2"/>
    </row>
    <row r="554" ht="15.75" customHeight="1">
      <c r="M554" s="2"/>
    </row>
    <row r="555" ht="15.75" customHeight="1">
      <c r="M555" s="2"/>
    </row>
    <row r="556" ht="15.75" customHeight="1">
      <c r="M556" s="2"/>
    </row>
    <row r="557" ht="15.75" customHeight="1">
      <c r="M557" s="2"/>
    </row>
    <row r="558" ht="15.75" customHeight="1">
      <c r="M558" s="2"/>
    </row>
    <row r="559" ht="15.75" customHeight="1">
      <c r="M559" s="2"/>
    </row>
    <row r="560" ht="15.75" customHeight="1">
      <c r="M560" s="2"/>
    </row>
    <row r="561" ht="15.75" customHeight="1">
      <c r="M561" s="2"/>
    </row>
    <row r="562" ht="15.75" customHeight="1">
      <c r="M562" s="2"/>
    </row>
    <row r="563" ht="15.75" customHeight="1">
      <c r="M563" s="2"/>
    </row>
    <row r="564" ht="15.75" customHeight="1">
      <c r="M564" s="2"/>
    </row>
    <row r="565" ht="15.75" customHeight="1">
      <c r="M565" s="2"/>
    </row>
    <row r="566" ht="15.75" customHeight="1">
      <c r="M566" s="2"/>
    </row>
    <row r="567" ht="15.75" customHeight="1">
      <c r="M567" s="2"/>
    </row>
    <row r="568" ht="15.75" customHeight="1">
      <c r="M568" s="2"/>
    </row>
    <row r="569" ht="15.75" customHeight="1">
      <c r="M569" s="2"/>
    </row>
    <row r="570" ht="15.75" customHeight="1">
      <c r="M570" s="2"/>
    </row>
    <row r="571" ht="15.75" customHeight="1">
      <c r="M571" s="2"/>
    </row>
    <row r="572" ht="15.75" customHeight="1">
      <c r="M572" s="2"/>
    </row>
    <row r="573" ht="15.75" customHeight="1">
      <c r="M573" s="2"/>
    </row>
    <row r="574" ht="15.75" customHeight="1">
      <c r="M574" s="2"/>
    </row>
    <row r="575" ht="15.75" customHeight="1">
      <c r="M575" s="2"/>
    </row>
    <row r="576" ht="15.75" customHeight="1">
      <c r="M576" s="2"/>
    </row>
    <row r="577" ht="15.75" customHeight="1">
      <c r="M577" s="2"/>
    </row>
    <row r="578" ht="15.75" customHeight="1">
      <c r="M578" s="2"/>
    </row>
    <row r="579" ht="15.75" customHeight="1">
      <c r="M579" s="2"/>
    </row>
    <row r="580" ht="15.75" customHeight="1">
      <c r="M580" s="2"/>
    </row>
    <row r="581" ht="15.75" customHeight="1">
      <c r="M581" s="2"/>
    </row>
    <row r="582" ht="15.75" customHeight="1">
      <c r="M582" s="2"/>
    </row>
    <row r="583" ht="15.75" customHeight="1">
      <c r="M583" s="2"/>
    </row>
    <row r="584" ht="15.75" customHeight="1">
      <c r="M584" s="2"/>
    </row>
    <row r="585" ht="15.75" customHeight="1">
      <c r="M585" s="2"/>
    </row>
    <row r="586" ht="15.75" customHeight="1">
      <c r="M586" s="2"/>
    </row>
    <row r="587" ht="15.75" customHeight="1">
      <c r="M587" s="2"/>
    </row>
    <row r="588" ht="15.75" customHeight="1">
      <c r="M588" s="2"/>
    </row>
    <row r="589" ht="15.75" customHeight="1">
      <c r="M589" s="2"/>
    </row>
    <row r="590" ht="15.75" customHeight="1">
      <c r="M590" s="2"/>
    </row>
    <row r="591" ht="15.75" customHeight="1">
      <c r="M591" s="2"/>
    </row>
    <row r="592" ht="15.75" customHeight="1">
      <c r="M592" s="2"/>
    </row>
    <row r="593" ht="15.75" customHeight="1">
      <c r="M593" s="2"/>
    </row>
    <row r="594" ht="15.75" customHeight="1">
      <c r="M594" s="2"/>
    </row>
    <row r="595" ht="15.75" customHeight="1">
      <c r="M595" s="2"/>
    </row>
    <row r="596" ht="15.75" customHeight="1">
      <c r="M596" s="2"/>
    </row>
    <row r="597" ht="15.75" customHeight="1">
      <c r="M597" s="2"/>
    </row>
    <row r="598" ht="15.75" customHeight="1">
      <c r="M598" s="2"/>
    </row>
    <row r="599" ht="15.75" customHeight="1">
      <c r="M599" s="2"/>
    </row>
    <row r="600" ht="15.75" customHeight="1">
      <c r="M600" s="2"/>
    </row>
    <row r="601" ht="15.75" customHeight="1">
      <c r="M601" s="2"/>
    </row>
    <row r="602" ht="15.75" customHeight="1">
      <c r="M602" s="2"/>
    </row>
    <row r="603" ht="15.75" customHeight="1">
      <c r="M603" s="2"/>
    </row>
    <row r="604" ht="15.75" customHeight="1">
      <c r="M604" s="2"/>
    </row>
    <row r="605" ht="15.75" customHeight="1">
      <c r="M605" s="2"/>
    </row>
    <row r="606" ht="15.75" customHeight="1">
      <c r="M606" s="2"/>
    </row>
    <row r="607" ht="15.75" customHeight="1">
      <c r="M607" s="2"/>
    </row>
    <row r="608" ht="15.75" customHeight="1">
      <c r="M608" s="2"/>
    </row>
    <row r="609" ht="15.75" customHeight="1">
      <c r="M609" s="2"/>
    </row>
    <row r="610" ht="15.75" customHeight="1">
      <c r="M610" s="2"/>
    </row>
    <row r="611" ht="15.75" customHeight="1">
      <c r="M611" s="2"/>
    </row>
    <row r="612" ht="15.75" customHeight="1">
      <c r="M612" s="2"/>
    </row>
    <row r="613" ht="15.75" customHeight="1">
      <c r="M613" s="2"/>
    </row>
    <row r="614" ht="15.75" customHeight="1">
      <c r="M614" s="2"/>
    </row>
    <row r="615" ht="15.75" customHeight="1">
      <c r="M615" s="2"/>
    </row>
    <row r="616" ht="15.75" customHeight="1">
      <c r="M616" s="2"/>
    </row>
    <row r="617" ht="15.75" customHeight="1">
      <c r="M617" s="2"/>
    </row>
    <row r="618" ht="15.75" customHeight="1">
      <c r="M618" s="2"/>
    </row>
    <row r="619" ht="15.75" customHeight="1">
      <c r="M619" s="2"/>
    </row>
    <row r="620" ht="15.75" customHeight="1">
      <c r="M620" s="2"/>
    </row>
    <row r="621" ht="15.75" customHeight="1">
      <c r="M621" s="2"/>
    </row>
    <row r="622" ht="15.75" customHeight="1">
      <c r="M622" s="2"/>
    </row>
    <row r="623" ht="15.75" customHeight="1">
      <c r="M623" s="2"/>
    </row>
    <row r="624" ht="15.75" customHeight="1">
      <c r="M624" s="2"/>
    </row>
    <row r="625" ht="15.75" customHeight="1">
      <c r="M625" s="2"/>
    </row>
    <row r="626" ht="15.75" customHeight="1">
      <c r="M626" s="2"/>
    </row>
    <row r="627" ht="15.75" customHeight="1">
      <c r="M627" s="2"/>
    </row>
    <row r="628" ht="15.75" customHeight="1">
      <c r="M628" s="2"/>
    </row>
    <row r="629" ht="15.75" customHeight="1">
      <c r="M629" s="2"/>
    </row>
    <row r="630" ht="15.75" customHeight="1">
      <c r="M630" s="2"/>
    </row>
    <row r="631" ht="15.75" customHeight="1">
      <c r="M631" s="2"/>
    </row>
    <row r="632" ht="15.75" customHeight="1">
      <c r="M632" s="2"/>
    </row>
    <row r="633" ht="15.75" customHeight="1">
      <c r="M633" s="2"/>
    </row>
    <row r="634" ht="15.75" customHeight="1">
      <c r="M634" s="2"/>
    </row>
    <row r="635" ht="15.75" customHeight="1">
      <c r="M635" s="2"/>
    </row>
    <row r="636" ht="15.75" customHeight="1">
      <c r="M636" s="2"/>
    </row>
    <row r="637" ht="15.75" customHeight="1">
      <c r="M637" s="2"/>
    </row>
    <row r="638" ht="15.75" customHeight="1">
      <c r="M638" s="2"/>
    </row>
    <row r="639" ht="15.75" customHeight="1">
      <c r="M639" s="2"/>
    </row>
    <row r="640" ht="15.75" customHeight="1">
      <c r="M640" s="2"/>
    </row>
    <row r="641" ht="15.75" customHeight="1">
      <c r="M641" s="2"/>
    </row>
    <row r="642" ht="15.75" customHeight="1">
      <c r="M642" s="2"/>
    </row>
    <row r="643" ht="15.75" customHeight="1">
      <c r="M643" s="2"/>
    </row>
    <row r="644" ht="15.75" customHeight="1">
      <c r="M644" s="2"/>
    </row>
    <row r="645" ht="15.75" customHeight="1">
      <c r="M645" s="2"/>
    </row>
    <row r="646" ht="15.75" customHeight="1">
      <c r="M646" s="2"/>
    </row>
    <row r="647" ht="15.75" customHeight="1">
      <c r="M647" s="2"/>
    </row>
    <row r="648" ht="15.75" customHeight="1">
      <c r="M648" s="2"/>
    </row>
    <row r="649" ht="15.75" customHeight="1">
      <c r="M649" s="2"/>
    </row>
    <row r="650" ht="15.75" customHeight="1">
      <c r="M650" s="2"/>
    </row>
    <row r="651" ht="15.75" customHeight="1">
      <c r="M651" s="2"/>
    </row>
    <row r="652" ht="15.75" customHeight="1">
      <c r="M652" s="2"/>
    </row>
    <row r="653" ht="15.75" customHeight="1">
      <c r="M653" s="2"/>
    </row>
    <row r="654" ht="15.75" customHeight="1">
      <c r="M654" s="2"/>
    </row>
    <row r="655" ht="15.75" customHeight="1">
      <c r="M655" s="2"/>
    </row>
    <row r="656" ht="15.75" customHeight="1">
      <c r="M656" s="2"/>
    </row>
    <row r="657" ht="15.75" customHeight="1">
      <c r="M657" s="2"/>
    </row>
    <row r="658" ht="15.75" customHeight="1">
      <c r="M658" s="2"/>
    </row>
    <row r="659" ht="15.75" customHeight="1">
      <c r="M659" s="2"/>
    </row>
    <row r="660" ht="15.75" customHeight="1">
      <c r="M660" s="2"/>
    </row>
    <row r="661" ht="15.75" customHeight="1">
      <c r="M661" s="2"/>
    </row>
    <row r="662" ht="15.75" customHeight="1">
      <c r="M662" s="2"/>
    </row>
    <row r="663" ht="15.75" customHeight="1">
      <c r="M663" s="2"/>
    </row>
    <row r="664" ht="15.75" customHeight="1">
      <c r="M664" s="2"/>
    </row>
    <row r="665" ht="15.75" customHeight="1">
      <c r="M665" s="2"/>
    </row>
    <row r="666" ht="15.75" customHeight="1">
      <c r="M666" s="2"/>
    </row>
    <row r="667" ht="15.75" customHeight="1">
      <c r="M667" s="2"/>
    </row>
    <row r="668" ht="15.75" customHeight="1">
      <c r="M668" s="2"/>
    </row>
    <row r="669" ht="15.75" customHeight="1">
      <c r="M669" s="2"/>
    </row>
    <row r="670" ht="15.75" customHeight="1">
      <c r="M670" s="2"/>
    </row>
    <row r="671" ht="15.75" customHeight="1">
      <c r="M671" s="2"/>
    </row>
    <row r="672" ht="15.75" customHeight="1">
      <c r="M672" s="2"/>
    </row>
    <row r="673" ht="15.75" customHeight="1">
      <c r="M673" s="2"/>
    </row>
    <row r="674" ht="15.75" customHeight="1">
      <c r="M674" s="2"/>
    </row>
    <row r="675" ht="15.75" customHeight="1">
      <c r="M675" s="2"/>
    </row>
    <row r="676" ht="15.75" customHeight="1">
      <c r="M676" s="2"/>
    </row>
    <row r="677" ht="15.75" customHeight="1">
      <c r="M677" s="2"/>
    </row>
    <row r="678" ht="15.75" customHeight="1">
      <c r="M678" s="2"/>
    </row>
    <row r="679" ht="15.75" customHeight="1">
      <c r="M679" s="2"/>
    </row>
    <row r="680" ht="15.75" customHeight="1">
      <c r="M680" s="2"/>
    </row>
    <row r="681" ht="15.75" customHeight="1">
      <c r="M681" s="2"/>
    </row>
    <row r="682" ht="15.75" customHeight="1">
      <c r="M682" s="2"/>
    </row>
    <row r="683" ht="15.75" customHeight="1">
      <c r="M683" s="2"/>
    </row>
    <row r="684" ht="15.75" customHeight="1">
      <c r="M684" s="2"/>
    </row>
    <row r="685" ht="15.75" customHeight="1">
      <c r="M685" s="2"/>
    </row>
    <row r="686" ht="15.75" customHeight="1">
      <c r="M686" s="2"/>
    </row>
    <row r="687" ht="15.75" customHeight="1">
      <c r="M687" s="2"/>
    </row>
    <row r="688" ht="15.75" customHeight="1">
      <c r="M688" s="2"/>
    </row>
    <row r="689" ht="15.75" customHeight="1">
      <c r="M689" s="2"/>
    </row>
    <row r="690" ht="15.75" customHeight="1">
      <c r="M690" s="2"/>
    </row>
    <row r="691" ht="15.75" customHeight="1">
      <c r="M691" s="2"/>
    </row>
    <row r="692" ht="15.75" customHeight="1">
      <c r="M692" s="2"/>
    </row>
    <row r="693" ht="15.75" customHeight="1">
      <c r="M693" s="2"/>
    </row>
    <row r="694" ht="15.75" customHeight="1">
      <c r="M694" s="2"/>
    </row>
    <row r="695" ht="15.75" customHeight="1">
      <c r="M695" s="2"/>
    </row>
    <row r="696" ht="15.75" customHeight="1">
      <c r="M696" s="2"/>
    </row>
    <row r="697" ht="15.75" customHeight="1">
      <c r="M697" s="2"/>
    </row>
    <row r="698" ht="15.75" customHeight="1">
      <c r="M698" s="2"/>
    </row>
    <row r="699" ht="15.75" customHeight="1">
      <c r="M699" s="2"/>
    </row>
    <row r="700" ht="15.75" customHeight="1">
      <c r="M700" s="2"/>
    </row>
    <row r="701" ht="15.75" customHeight="1">
      <c r="M701" s="2"/>
    </row>
    <row r="702" ht="15.75" customHeight="1">
      <c r="M702" s="2"/>
    </row>
    <row r="703" ht="15.75" customHeight="1">
      <c r="M703" s="2"/>
    </row>
    <row r="704" ht="15.75" customHeight="1">
      <c r="M704" s="2"/>
    </row>
    <row r="705" ht="15.75" customHeight="1">
      <c r="M705" s="2"/>
    </row>
    <row r="706" ht="15.75" customHeight="1">
      <c r="M706" s="2"/>
    </row>
    <row r="707" ht="15.75" customHeight="1">
      <c r="M707" s="2"/>
    </row>
    <row r="708" ht="15.75" customHeight="1">
      <c r="M708" s="2"/>
    </row>
    <row r="709" ht="15.75" customHeight="1">
      <c r="M709" s="2"/>
    </row>
    <row r="710" ht="15.75" customHeight="1">
      <c r="M710" s="2"/>
    </row>
    <row r="711" ht="15.75" customHeight="1">
      <c r="M711" s="2"/>
    </row>
    <row r="712" ht="15.75" customHeight="1">
      <c r="M712" s="2"/>
    </row>
    <row r="713" ht="15.75" customHeight="1">
      <c r="M713" s="2"/>
    </row>
    <row r="714" ht="15.75" customHeight="1">
      <c r="M714" s="2"/>
    </row>
    <row r="715" ht="15.75" customHeight="1">
      <c r="M715" s="2"/>
    </row>
    <row r="716" ht="15.75" customHeight="1">
      <c r="M716" s="2"/>
    </row>
    <row r="717" ht="15.75" customHeight="1">
      <c r="M717" s="2"/>
    </row>
    <row r="718" ht="15.75" customHeight="1">
      <c r="M718" s="2"/>
    </row>
    <row r="719" ht="15.75" customHeight="1">
      <c r="M719" s="2"/>
    </row>
    <row r="720" ht="15.75" customHeight="1">
      <c r="M720" s="2"/>
    </row>
    <row r="721" ht="15.75" customHeight="1">
      <c r="M721" s="2"/>
    </row>
    <row r="722" ht="15.75" customHeight="1">
      <c r="M722" s="2"/>
    </row>
    <row r="723" ht="15.75" customHeight="1">
      <c r="M723" s="2"/>
    </row>
    <row r="724" ht="15.75" customHeight="1">
      <c r="M724" s="2"/>
    </row>
    <row r="725" ht="15.75" customHeight="1">
      <c r="M725" s="2"/>
    </row>
    <row r="726" ht="15.75" customHeight="1">
      <c r="M726" s="2"/>
    </row>
    <row r="727" ht="15.75" customHeight="1">
      <c r="M727" s="2"/>
    </row>
    <row r="728" ht="15.75" customHeight="1">
      <c r="M728" s="2"/>
    </row>
    <row r="729" ht="15.75" customHeight="1">
      <c r="M729" s="2"/>
    </row>
    <row r="730" ht="15.75" customHeight="1">
      <c r="M730" s="2"/>
    </row>
    <row r="731" ht="15.75" customHeight="1">
      <c r="M731" s="2"/>
    </row>
    <row r="732" ht="15.75" customHeight="1">
      <c r="M732" s="2"/>
    </row>
    <row r="733" ht="15.75" customHeight="1">
      <c r="M733" s="2"/>
    </row>
    <row r="734" ht="15.75" customHeight="1">
      <c r="M734" s="2"/>
    </row>
    <row r="735" ht="15.75" customHeight="1">
      <c r="M735" s="2"/>
    </row>
    <row r="736" ht="15.75" customHeight="1">
      <c r="M736" s="2"/>
    </row>
    <row r="737" ht="15.75" customHeight="1">
      <c r="M737" s="2"/>
    </row>
    <row r="738" ht="15.75" customHeight="1">
      <c r="M738" s="2"/>
    </row>
    <row r="739" ht="15.75" customHeight="1">
      <c r="M739" s="2"/>
    </row>
    <row r="740" ht="15.75" customHeight="1">
      <c r="M740" s="2"/>
    </row>
    <row r="741" ht="15.75" customHeight="1">
      <c r="M741" s="2"/>
    </row>
    <row r="742" ht="15.75" customHeight="1">
      <c r="M742" s="2"/>
    </row>
    <row r="743" ht="15.75" customHeight="1">
      <c r="M743" s="2"/>
    </row>
    <row r="744" ht="15.75" customHeight="1">
      <c r="M744" s="2"/>
    </row>
    <row r="745" ht="15.75" customHeight="1">
      <c r="M745" s="2"/>
    </row>
    <row r="746" ht="15.75" customHeight="1">
      <c r="M746" s="2"/>
    </row>
    <row r="747" ht="15.75" customHeight="1">
      <c r="M747" s="2"/>
    </row>
    <row r="748" ht="15.75" customHeight="1">
      <c r="M748" s="2"/>
    </row>
    <row r="749" ht="15.75" customHeight="1">
      <c r="M749" s="2"/>
    </row>
    <row r="750" ht="15.75" customHeight="1">
      <c r="M750" s="2"/>
    </row>
    <row r="751" ht="15.75" customHeight="1">
      <c r="M751" s="2"/>
    </row>
    <row r="752" ht="15.75" customHeight="1">
      <c r="M752" s="2"/>
    </row>
    <row r="753" ht="15.75" customHeight="1">
      <c r="M753" s="2"/>
    </row>
    <row r="754" ht="15.75" customHeight="1">
      <c r="M754" s="2"/>
    </row>
    <row r="755" ht="15.75" customHeight="1">
      <c r="M755" s="2"/>
    </row>
    <row r="756" ht="15.75" customHeight="1">
      <c r="M756" s="2"/>
    </row>
    <row r="757" ht="15.75" customHeight="1">
      <c r="M757" s="2"/>
    </row>
    <row r="758" ht="15.75" customHeight="1">
      <c r="M758" s="2"/>
    </row>
    <row r="759" ht="15.75" customHeight="1">
      <c r="M759" s="2"/>
    </row>
    <row r="760" ht="15.75" customHeight="1">
      <c r="M760" s="2"/>
    </row>
    <row r="761" ht="15.75" customHeight="1">
      <c r="M761" s="2"/>
    </row>
    <row r="762" ht="15.75" customHeight="1">
      <c r="M762" s="2"/>
    </row>
    <row r="763" ht="15.75" customHeight="1">
      <c r="M763" s="2"/>
    </row>
    <row r="764" ht="15.75" customHeight="1">
      <c r="M764" s="2"/>
    </row>
    <row r="765" ht="15.75" customHeight="1">
      <c r="M765" s="2"/>
    </row>
    <row r="766" ht="15.75" customHeight="1">
      <c r="M766" s="2"/>
    </row>
    <row r="767" ht="15.75" customHeight="1">
      <c r="M767" s="2"/>
    </row>
    <row r="768" ht="15.75" customHeight="1">
      <c r="M768" s="2"/>
    </row>
    <row r="769" ht="15.75" customHeight="1">
      <c r="M769" s="2"/>
    </row>
    <row r="770" ht="15.75" customHeight="1">
      <c r="M770" s="2"/>
    </row>
    <row r="771" ht="15.75" customHeight="1">
      <c r="M771" s="2"/>
    </row>
    <row r="772" ht="15.75" customHeight="1">
      <c r="M772" s="2"/>
    </row>
    <row r="773" ht="15.75" customHeight="1">
      <c r="M773" s="2"/>
    </row>
    <row r="774" ht="15.75" customHeight="1">
      <c r="M774" s="2"/>
    </row>
    <row r="775" ht="15.75" customHeight="1">
      <c r="M775" s="2"/>
    </row>
    <row r="776" ht="15.75" customHeight="1">
      <c r="M776" s="2"/>
    </row>
    <row r="777" ht="15.75" customHeight="1">
      <c r="M777" s="2"/>
    </row>
    <row r="778" ht="15.75" customHeight="1">
      <c r="M778" s="2"/>
    </row>
    <row r="779" ht="15.75" customHeight="1">
      <c r="M779" s="2"/>
    </row>
    <row r="780" ht="15.75" customHeight="1">
      <c r="M780" s="2"/>
    </row>
    <row r="781" ht="15.75" customHeight="1">
      <c r="M781" s="2"/>
    </row>
    <row r="782" ht="15.75" customHeight="1">
      <c r="M782" s="2"/>
    </row>
    <row r="783" ht="15.75" customHeight="1">
      <c r="M783" s="2"/>
    </row>
    <row r="784" ht="15.75" customHeight="1">
      <c r="M784" s="2"/>
    </row>
    <row r="785" ht="15.75" customHeight="1">
      <c r="M785" s="2"/>
    </row>
    <row r="786" ht="15.75" customHeight="1">
      <c r="M786" s="2"/>
    </row>
    <row r="787" ht="15.75" customHeight="1">
      <c r="M787" s="2"/>
    </row>
    <row r="788" ht="15.75" customHeight="1">
      <c r="M788" s="2"/>
    </row>
    <row r="789" ht="15.75" customHeight="1">
      <c r="M789" s="2"/>
    </row>
    <row r="790" ht="15.75" customHeight="1">
      <c r="M790" s="2"/>
    </row>
    <row r="791" ht="15.75" customHeight="1">
      <c r="M791" s="2"/>
    </row>
    <row r="792" ht="15.75" customHeight="1">
      <c r="M792" s="2"/>
    </row>
    <row r="793" ht="15.75" customHeight="1">
      <c r="M793" s="2"/>
    </row>
    <row r="794" ht="15.75" customHeight="1">
      <c r="M794" s="2"/>
    </row>
    <row r="795" ht="15.75" customHeight="1">
      <c r="M795" s="2"/>
    </row>
    <row r="796" ht="15.75" customHeight="1">
      <c r="M796" s="2"/>
    </row>
    <row r="797" ht="15.75" customHeight="1">
      <c r="M797" s="2"/>
    </row>
    <row r="798" ht="15.75" customHeight="1">
      <c r="M798" s="2"/>
    </row>
    <row r="799" ht="15.75" customHeight="1">
      <c r="M799" s="2"/>
    </row>
    <row r="800" ht="15.75" customHeight="1">
      <c r="M800" s="2"/>
    </row>
    <row r="801" ht="15.75" customHeight="1">
      <c r="M801" s="2"/>
    </row>
    <row r="802" ht="15.75" customHeight="1">
      <c r="M802" s="2"/>
    </row>
    <row r="803" ht="15.75" customHeight="1">
      <c r="M803" s="2"/>
    </row>
    <row r="804" ht="15.75" customHeight="1">
      <c r="M804" s="2"/>
    </row>
    <row r="805" ht="15.75" customHeight="1">
      <c r="M805" s="2"/>
    </row>
    <row r="806" ht="15.75" customHeight="1">
      <c r="M806" s="2"/>
    </row>
    <row r="807" ht="15.75" customHeight="1">
      <c r="M807" s="2"/>
    </row>
    <row r="808" ht="15.75" customHeight="1">
      <c r="M808" s="2"/>
    </row>
    <row r="809" ht="15.75" customHeight="1">
      <c r="M809" s="2"/>
    </row>
    <row r="810" ht="15.75" customHeight="1">
      <c r="M810" s="2"/>
    </row>
    <row r="811" ht="15.75" customHeight="1">
      <c r="M811" s="2"/>
    </row>
    <row r="812" ht="15.75" customHeight="1">
      <c r="M812" s="2"/>
    </row>
    <row r="813" ht="15.75" customHeight="1">
      <c r="M813" s="2"/>
    </row>
    <row r="814" ht="15.75" customHeight="1">
      <c r="M814" s="2"/>
    </row>
    <row r="815" ht="15.75" customHeight="1">
      <c r="M815" s="2"/>
    </row>
    <row r="816" ht="15.75" customHeight="1">
      <c r="M816" s="2"/>
    </row>
    <row r="817" ht="15.75" customHeight="1">
      <c r="M817" s="2"/>
    </row>
    <row r="818" ht="15.75" customHeight="1">
      <c r="M818" s="2"/>
    </row>
    <row r="819" ht="15.75" customHeight="1">
      <c r="M819" s="2"/>
    </row>
    <row r="820" ht="15.75" customHeight="1">
      <c r="M820" s="2"/>
    </row>
    <row r="821" ht="15.75" customHeight="1">
      <c r="M821" s="2"/>
    </row>
    <row r="822" ht="15.75" customHeight="1">
      <c r="M822" s="2"/>
    </row>
    <row r="823" ht="15.75" customHeight="1">
      <c r="M823" s="2"/>
    </row>
    <row r="824" ht="15.75" customHeight="1">
      <c r="M824" s="2"/>
    </row>
    <row r="825" ht="15.75" customHeight="1">
      <c r="M825" s="2"/>
    </row>
    <row r="826" ht="15.75" customHeight="1">
      <c r="M826" s="2"/>
    </row>
    <row r="827" ht="15.75" customHeight="1">
      <c r="M827" s="2"/>
    </row>
    <row r="828" ht="15.75" customHeight="1">
      <c r="M828" s="2"/>
    </row>
    <row r="829" ht="15.75" customHeight="1">
      <c r="M829" s="2"/>
    </row>
    <row r="830" ht="15.75" customHeight="1">
      <c r="M830" s="2"/>
    </row>
    <row r="831" ht="15.75" customHeight="1">
      <c r="M831" s="2"/>
    </row>
    <row r="832" ht="15.75" customHeight="1">
      <c r="M832" s="2"/>
    </row>
    <row r="833" ht="15.75" customHeight="1">
      <c r="M833" s="2"/>
    </row>
    <row r="834" ht="15.75" customHeight="1">
      <c r="M834" s="2"/>
    </row>
    <row r="835" ht="15.75" customHeight="1">
      <c r="M835" s="2"/>
    </row>
    <row r="836" ht="15.75" customHeight="1">
      <c r="M836" s="2"/>
    </row>
    <row r="837" ht="15.75" customHeight="1">
      <c r="M837" s="2"/>
    </row>
    <row r="838" ht="15.75" customHeight="1">
      <c r="M838" s="2"/>
    </row>
    <row r="839" ht="15.75" customHeight="1">
      <c r="M839" s="2"/>
    </row>
    <row r="840" ht="15.75" customHeight="1">
      <c r="M840" s="2"/>
    </row>
    <row r="841" ht="15.75" customHeight="1">
      <c r="M841" s="2"/>
    </row>
    <row r="842" ht="15.75" customHeight="1">
      <c r="M842" s="2"/>
    </row>
    <row r="843" ht="15.75" customHeight="1">
      <c r="M843" s="2"/>
    </row>
    <row r="844" ht="15.75" customHeight="1">
      <c r="M844" s="2"/>
    </row>
    <row r="845" ht="15.75" customHeight="1">
      <c r="M845" s="2"/>
    </row>
    <row r="846" ht="15.75" customHeight="1">
      <c r="M846" s="2"/>
    </row>
    <row r="847" ht="15.75" customHeight="1">
      <c r="M847" s="2"/>
    </row>
    <row r="848" ht="15.75" customHeight="1">
      <c r="M848" s="2"/>
    </row>
    <row r="849" ht="15.75" customHeight="1">
      <c r="M849" s="2"/>
    </row>
    <row r="850" ht="15.75" customHeight="1">
      <c r="M850" s="2"/>
    </row>
    <row r="851" ht="15.75" customHeight="1">
      <c r="M851" s="2"/>
    </row>
    <row r="852" ht="15.75" customHeight="1">
      <c r="M852" s="2"/>
    </row>
    <row r="853" ht="15.75" customHeight="1">
      <c r="M853" s="2"/>
    </row>
    <row r="854" ht="15.75" customHeight="1">
      <c r="M854" s="2"/>
    </row>
    <row r="855" ht="15.75" customHeight="1">
      <c r="M855" s="2"/>
    </row>
    <row r="856" ht="15.75" customHeight="1">
      <c r="M856" s="2"/>
    </row>
    <row r="857" ht="15.75" customHeight="1">
      <c r="M857" s="2"/>
    </row>
    <row r="858" ht="15.75" customHeight="1">
      <c r="M858" s="2"/>
    </row>
    <row r="859" ht="15.75" customHeight="1">
      <c r="M859" s="2"/>
    </row>
    <row r="860" ht="15.75" customHeight="1">
      <c r="M860" s="2"/>
    </row>
    <row r="861" ht="15.75" customHeight="1">
      <c r="M861" s="2"/>
    </row>
    <row r="862" ht="15.75" customHeight="1">
      <c r="M862" s="2"/>
    </row>
    <row r="863" ht="15.75" customHeight="1">
      <c r="M863" s="2"/>
    </row>
    <row r="864" ht="15.75" customHeight="1">
      <c r="M864" s="2"/>
    </row>
    <row r="865" ht="15.75" customHeight="1">
      <c r="M865" s="2"/>
    </row>
    <row r="866" ht="15.75" customHeight="1">
      <c r="M866" s="2"/>
    </row>
    <row r="867" ht="15.75" customHeight="1">
      <c r="M867" s="2"/>
    </row>
    <row r="868" ht="15.75" customHeight="1">
      <c r="M868" s="2"/>
    </row>
    <row r="869" ht="15.75" customHeight="1">
      <c r="M869" s="2"/>
    </row>
    <row r="870" ht="15.75" customHeight="1">
      <c r="M870" s="2"/>
    </row>
    <row r="871" ht="15.75" customHeight="1">
      <c r="M871" s="2"/>
    </row>
    <row r="872" ht="15.75" customHeight="1">
      <c r="M872" s="2"/>
    </row>
    <row r="873" ht="15.75" customHeight="1">
      <c r="M873" s="2"/>
    </row>
    <row r="874" ht="15.75" customHeight="1">
      <c r="M874" s="2"/>
    </row>
    <row r="875" ht="15.75" customHeight="1">
      <c r="M875" s="2"/>
    </row>
    <row r="876" ht="15.75" customHeight="1">
      <c r="M876" s="2"/>
    </row>
    <row r="877" ht="15.75" customHeight="1">
      <c r="M877" s="2"/>
    </row>
    <row r="878" ht="15.75" customHeight="1">
      <c r="M878" s="2"/>
    </row>
    <row r="879" ht="15.75" customHeight="1">
      <c r="M879" s="2"/>
    </row>
    <row r="880" ht="15.75" customHeight="1">
      <c r="M880" s="2"/>
    </row>
    <row r="881" ht="15.75" customHeight="1">
      <c r="M881" s="2"/>
    </row>
    <row r="882" ht="15.75" customHeight="1">
      <c r="M882" s="2"/>
    </row>
    <row r="883" ht="15.75" customHeight="1">
      <c r="M883" s="2"/>
    </row>
    <row r="884" ht="15.75" customHeight="1">
      <c r="M884" s="2"/>
    </row>
    <row r="885" ht="15.75" customHeight="1">
      <c r="M885" s="2"/>
    </row>
    <row r="886" ht="15.75" customHeight="1">
      <c r="M886" s="2"/>
    </row>
    <row r="887" ht="15.75" customHeight="1">
      <c r="M887" s="2"/>
    </row>
    <row r="888" ht="15.75" customHeight="1">
      <c r="M888" s="2"/>
    </row>
    <row r="889" ht="15.75" customHeight="1">
      <c r="M889" s="2"/>
    </row>
    <row r="890" ht="15.75" customHeight="1">
      <c r="M890" s="2"/>
    </row>
    <row r="891" ht="15.75" customHeight="1">
      <c r="M891" s="2"/>
    </row>
    <row r="892" ht="15.75" customHeight="1">
      <c r="M892" s="2"/>
    </row>
    <row r="893" ht="15.75" customHeight="1">
      <c r="M893" s="2"/>
    </row>
    <row r="894" ht="15.75" customHeight="1">
      <c r="M894" s="2"/>
    </row>
    <row r="895" ht="15.75" customHeight="1">
      <c r="M895" s="2"/>
    </row>
    <row r="896" ht="15.75" customHeight="1">
      <c r="M896" s="2"/>
    </row>
    <row r="897" ht="15.75" customHeight="1">
      <c r="M897" s="2"/>
    </row>
    <row r="898" ht="15.75" customHeight="1">
      <c r="M898" s="2"/>
    </row>
    <row r="899" ht="15.75" customHeight="1">
      <c r="M899" s="2"/>
    </row>
    <row r="900" ht="15.75" customHeight="1">
      <c r="M900" s="2"/>
    </row>
    <row r="901" ht="15.75" customHeight="1">
      <c r="M901" s="2"/>
    </row>
    <row r="902" ht="15.75" customHeight="1">
      <c r="M902" s="2"/>
    </row>
    <row r="903" ht="15.75" customHeight="1">
      <c r="M903" s="2"/>
    </row>
    <row r="904" ht="15.75" customHeight="1">
      <c r="M904" s="2"/>
    </row>
    <row r="905" ht="15.75" customHeight="1">
      <c r="M905" s="2"/>
    </row>
    <row r="906" ht="15.75" customHeight="1">
      <c r="M906" s="2"/>
    </row>
    <row r="907" ht="15.75" customHeight="1">
      <c r="M907" s="2"/>
    </row>
    <row r="908" ht="15.75" customHeight="1">
      <c r="M908" s="2"/>
    </row>
    <row r="909" ht="15.75" customHeight="1">
      <c r="M909" s="2"/>
    </row>
    <row r="910" ht="15.75" customHeight="1">
      <c r="M910" s="2"/>
    </row>
    <row r="911" ht="15.75" customHeight="1">
      <c r="M911" s="2"/>
    </row>
    <row r="912" ht="15.75" customHeight="1">
      <c r="M912" s="2"/>
    </row>
    <row r="913" ht="15.75" customHeight="1">
      <c r="M913" s="2"/>
    </row>
    <row r="914" ht="15.75" customHeight="1">
      <c r="M914" s="2"/>
    </row>
    <row r="915" ht="15.75" customHeight="1">
      <c r="M915" s="2"/>
    </row>
    <row r="916" ht="15.75" customHeight="1">
      <c r="M916" s="2"/>
    </row>
    <row r="917" ht="15.75" customHeight="1">
      <c r="M917" s="2"/>
    </row>
    <row r="918" ht="15.75" customHeight="1">
      <c r="M918" s="2"/>
    </row>
    <row r="919" ht="15.75" customHeight="1">
      <c r="M919" s="2"/>
    </row>
    <row r="920" ht="15.75" customHeight="1">
      <c r="M920" s="2"/>
    </row>
    <row r="921" ht="15.75" customHeight="1">
      <c r="M921" s="2"/>
    </row>
    <row r="922" ht="15.75" customHeight="1">
      <c r="M922" s="2"/>
    </row>
    <row r="923" ht="15.75" customHeight="1">
      <c r="M923" s="2"/>
    </row>
    <row r="924" ht="15.75" customHeight="1">
      <c r="M924" s="2"/>
    </row>
    <row r="925" ht="15.75" customHeight="1">
      <c r="M925" s="2"/>
    </row>
    <row r="926" ht="15.75" customHeight="1">
      <c r="M926" s="2"/>
    </row>
    <row r="927" ht="15.75" customHeight="1">
      <c r="M927" s="2"/>
    </row>
    <row r="928" ht="15.75" customHeight="1">
      <c r="M928" s="2"/>
    </row>
    <row r="929" ht="15.75" customHeight="1">
      <c r="M929" s="2"/>
    </row>
    <row r="930" ht="15.75" customHeight="1">
      <c r="M930" s="2"/>
    </row>
    <row r="931" ht="15.75" customHeight="1">
      <c r="M931" s="2"/>
    </row>
    <row r="932" ht="15.75" customHeight="1">
      <c r="M932" s="2"/>
    </row>
    <row r="933" ht="15.75" customHeight="1">
      <c r="M933" s="2"/>
    </row>
    <row r="934" ht="15.75" customHeight="1">
      <c r="M934" s="2"/>
    </row>
    <row r="935" ht="15.75" customHeight="1">
      <c r="M935" s="2"/>
    </row>
    <row r="936" ht="15.75" customHeight="1">
      <c r="M936" s="2"/>
    </row>
    <row r="937" ht="15.75" customHeight="1">
      <c r="M937" s="2"/>
    </row>
    <row r="938" ht="15.75" customHeight="1">
      <c r="M938" s="2"/>
    </row>
    <row r="939" ht="15.75" customHeight="1">
      <c r="M939" s="2"/>
    </row>
    <row r="940" ht="15.75" customHeight="1">
      <c r="M940" s="2"/>
    </row>
    <row r="941" ht="15.75" customHeight="1">
      <c r="M941" s="2"/>
    </row>
    <row r="942" ht="15.75" customHeight="1">
      <c r="M942" s="2"/>
    </row>
    <row r="943" ht="15.75" customHeight="1">
      <c r="M943" s="2"/>
    </row>
    <row r="944" ht="15.75" customHeight="1">
      <c r="M944" s="2"/>
    </row>
    <row r="945" ht="15.75" customHeight="1">
      <c r="M945" s="2"/>
    </row>
    <row r="946" ht="15.75" customHeight="1">
      <c r="M946" s="2"/>
    </row>
    <row r="947" ht="15.75" customHeight="1">
      <c r="M947" s="2"/>
    </row>
    <row r="948" ht="15.75" customHeight="1">
      <c r="M948" s="2"/>
    </row>
    <row r="949" ht="15.75" customHeight="1">
      <c r="M949" s="2"/>
    </row>
    <row r="950" ht="15.75" customHeight="1">
      <c r="M950" s="2"/>
    </row>
    <row r="951" ht="15.75" customHeight="1">
      <c r="M951" s="2"/>
    </row>
    <row r="952" ht="15.75" customHeight="1">
      <c r="M952" s="2"/>
    </row>
    <row r="953" ht="15.75" customHeight="1">
      <c r="M953" s="2"/>
    </row>
    <row r="954" ht="15.75" customHeight="1">
      <c r="M954" s="2"/>
    </row>
    <row r="955" ht="15.75" customHeight="1">
      <c r="M955" s="2"/>
    </row>
    <row r="956" ht="15.75" customHeight="1">
      <c r="M956" s="2"/>
    </row>
    <row r="957" ht="15.75" customHeight="1">
      <c r="M957" s="2"/>
    </row>
    <row r="958" ht="15.75" customHeight="1">
      <c r="M958" s="2"/>
    </row>
    <row r="959" ht="15.75" customHeight="1">
      <c r="M959" s="2"/>
    </row>
    <row r="960" ht="15.75" customHeight="1">
      <c r="M960" s="2"/>
    </row>
    <row r="961" ht="15.75" customHeight="1">
      <c r="M961" s="2"/>
    </row>
    <row r="962" ht="15.75" customHeight="1">
      <c r="M962" s="2"/>
    </row>
    <row r="963" ht="15.75" customHeight="1">
      <c r="M963" s="2"/>
    </row>
    <row r="964" ht="15.75" customHeight="1">
      <c r="M964" s="2"/>
    </row>
    <row r="965" ht="15.75" customHeight="1">
      <c r="M965" s="2"/>
    </row>
    <row r="966" ht="15.75" customHeight="1">
      <c r="M966" s="2"/>
    </row>
    <row r="967" ht="15.75" customHeight="1">
      <c r="M967" s="2"/>
    </row>
    <row r="968" ht="15.75" customHeight="1">
      <c r="M968" s="2"/>
    </row>
    <row r="969" ht="15.75" customHeight="1">
      <c r="M969" s="2"/>
    </row>
    <row r="970" ht="15.75" customHeight="1">
      <c r="M970" s="2"/>
    </row>
    <row r="971" ht="15.75" customHeight="1">
      <c r="M971" s="2"/>
    </row>
    <row r="972" ht="15.75" customHeight="1">
      <c r="M972" s="2"/>
    </row>
    <row r="973" ht="15.75" customHeight="1">
      <c r="M973" s="2"/>
    </row>
    <row r="974" ht="15.75" customHeight="1">
      <c r="M974" s="2"/>
    </row>
    <row r="975" ht="15.75" customHeight="1">
      <c r="M975" s="2"/>
    </row>
    <row r="976" ht="15.75" customHeight="1">
      <c r="M976" s="2"/>
    </row>
    <row r="977" ht="15.75" customHeight="1">
      <c r="M977" s="2"/>
    </row>
    <row r="978" ht="15.75" customHeight="1">
      <c r="M978" s="2"/>
    </row>
    <row r="979" ht="15.75" customHeight="1">
      <c r="M979" s="2"/>
    </row>
    <row r="980" ht="15.75" customHeight="1">
      <c r="M980" s="2"/>
    </row>
    <row r="981" ht="15.75" customHeight="1">
      <c r="M981" s="2"/>
    </row>
    <row r="982" ht="15.75" customHeight="1">
      <c r="M982" s="2"/>
    </row>
    <row r="983" ht="15.75" customHeight="1">
      <c r="M983" s="2"/>
    </row>
    <row r="984" ht="15.75" customHeight="1">
      <c r="M984" s="2"/>
    </row>
    <row r="985" ht="15.75" customHeight="1">
      <c r="M985" s="2"/>
    </row>
    <row r="986" ht="15.75" customHeight="1">
      <c r="M986" s="2"/>
    </row>
    <row r="987" ht="15.75" customHeight="1">
      <c r="M987" s="2"/>
    </row>
    <row r="988" ht="15.75" customHeight="1">
      <c r="M988" s="2"/>
    </row>
    <row r="989" ht="15.75" customHeight="1">
      <c r="M989" s="2"/>
    </row>
    <row r="990" ht="15.75" customHeight="1">
      <c r="M990" s="2"/>
    </row>
    <row r="991" ht="15.75" customHeight="1">
      <c r="M991" s="2"/>
    </row>
    <row r="992" ht="15.75" customHeight="1">
      <c r="M992" s="2"/>
    </row>
    <row r="993" ht="15.75" customHeight="1">
      <c r="M993" s="2"/>
    </row>
    <row r="994" ht="15.75" customHeight="1">
      <c r="M994" s="2"/>
    </row>
    <row r="995" ht="15.75" customHeight="1">
      <c r="M995" s="2"/>
    </row>
    <row r="996" ht="15.75" customHeight="1">
      <c r="M996" s="2"/>
    </row>
    <row r="997" ht="15.75" customHeight="1">
      <c r="M997" s="2"/>
    </row>
    <row r="998" ht="15.75" customHeight="1">
      <c r="M998" s="2"/>
    </row>
    <row r="999" ht="15.75" customHeight="1">
      <c r="M999" s="2"/>
    </row>
    <row r="1000" ht="15.75" customHeight="1">
      <c r="M1000" s="2"/>
    </row>
  </sheetData>
  <printOptions/>
  <pageMargins bottom="1.0" footer="0.0" header="0.0" left="0.75" right="0.75" top="1.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2.0" ySplit="6.0" topLeftCell="C7" activePane="bottomRight" state="frozen"/>
      <selection activeCell="C1" sqref="C1" pane="topRight"/>
      <selection activeCell="A7" sqref="A7" pane="bottomLeft"/>
      <selection activeCell="C7" sqref="C7" pane="bottomRight"/>
    </sheetView>
  </sheetViews>
  <sheetFormatPr customHeight="1" defaultColWidth="14.43" defaultRowHeight="15.0"/>
  <cols>
    <col customWidth="1" min="1" max="1" width="2.0"/>
    <col customWidth="1" min="2" max="2" width="45.0"/>
    <col customWidth="1" min="3" max="12" width="12.0"/>
    <col customWidth="1" min="13" max="26" width="8.71"/>
  </cols>
  <sheetData>
    <row r="1">
      <c r="M1" s="1"/>
    </row>
    <row r="2">
      <c r="B2" s="3" t="s">
        <v>0</v>
      </c>
      <c r="M2" s="1"/>
    </row>
    <row r="3">
      <c r="B3" s="4" t="s">
        <v>1</v>
      </c>
      <c r="M3" s="1"/>
    </row>
    <row r="4">
      <c r="B4" s="5" t="s">
        <v>4</v>
      </c>
      <c r="M4" s="1"/>
    </row>
    <row r="5">
      <c r="M5" s="1"/>
    </row>
    <row r="6">
      <c r="C6" s="9" t="s">
        <v>7</v>
      </c>
      <c r="D6" s="9" t="s">
        <v>12</v>
      </c>
      <c r="E6" s="9" t="s">
        <v>13</v>
      </c>
      <c r="F6" s="9" t="s">
        <v>14</v>
      </c>
      <c r="G6" s="9" t="s">
        <v>11</v>
      </c>
      <c r="H6" s="9" t="s">
        <v>15</v>
      </c>
      <c r="I6" s="9" t="s">
        <v>16</v>
      </c>
      <c r="J6" s="9" t="s">
        <v>17</v>
      </c>
      <c r="K6" s="9" t="s">
        <v>19</v>
      </c>
      <c r="L6" s="9" t="s">
        <v>21</v>
      </c>
      <c r="M6" s="1"/>
    </row>
    <row r="7">
      <c r="B7" s="12" t="s">
        <v>29</v>
      </c>
      <c r="M7" s="1"/>
    </row>
    <row r="8">
      <c r="B8" s="14" t="s">
        <v>34</v>
      </c>
      <c r="C8" s="15">
        <v>129.91</v>
      </c>
      <c r="D8" s="15">
        <v>168.26</v>
      </c>
      <c r="E8" s="15">
        <v>84.16</v>
      </c>
      <c r="F8" s="15">
        <v>137.77</v>
      </c>
      <c r="G8" s="15">
        <v>105.74</v>
      </c>
      <c r="H8" s="21">
        <f>CF!H26</f>
        <v>179.8236443</v>
      </c>
      <c r="I8" s="21">
        <f>CF!I26</f>
        <v>293.459447</v>
      </c>
      <c r="J8" s="21">
        <f>CF!J26</f>
        <v>423.4406819</v>
      </c>
      <c r="K8" s="21">
        <f>CF!K26</f>
        <v>556.4100385</v>
      </c>
      <c r="L8" s="21">
        <f>CF!L26</f>
        <v>711.5716949</v>
      </c>
      <c r="M8" s="1"/>
    </row>
    <row r="9">
      <c r="B9" s="14" t="s">
        <v>54</v>
      </c>
      <c r="C9" s="27">
        <v>118.15</v>
      </c>
      <c r="D9" s="15">
        <v>182.56</v>
      </c>
      <c r="E9" s="15">
        <v>249.68</v>
      </c>
      <c r="F9" s="15">
        <v>253.59</v>
      </c>
      <c r="G9" s="15">
        <v>281.59</v>
      </c>
      <c r="H9" s="32">
        <f>IS!H7*H42/365</f>
        <v>293.8604164</v>
      </c>
      <c r="I9" s="21">
        <f>IS!I7*I42/365</f>
        <v>310.4533968</v>
      </c>
      <c r="J9" s="21">
        <f>IS!J7*J42/365</f>
        <v>324.832291</v>
      </c>
      <c r="K9" s="21">
        <f>IS!K7*K42/365</f>
        <v>336.5784587</v>
      </c>
      <c r="L9" s="21">
        <f>IS!L7*L42/365</f>
        <v>353.4073816</v>
      </c>
      <c r="M9" s="20" t="s">
        <v>63</v>
      </c>
    </row>
    <row r="10">
      <c r="B10" s="14" t="s">
        <v>64</v>
      </c>
      <c r="C10" s="15">
        <v>216.67</v>
      </c>
      <c r="D10" s="15">
        <v>445.88</v>
      </c>
      <c r="E10" s="15">
        <v>439.63</v>
      </c>
      <c r="F10" s="15">
        <v>332.79</v>
      </c>
      <c r="G10" s="15">
        <v>426.31</v>
      </c>
      <c r="H10" s="21">
        <f>-IS!H9*H43/365</f>
        <v>457.510269</v>
      </c>
      <c r="I10" s="21">
        <f>-IS!I9*I43/365</f>
        <v>469.1114223</v>
      </c>
      <c r="J10" s="21">
        <f>-IS!J9*J43/365</f>
        <v>476.5753755</v>
      </c>
      <c r="K10" s="21">
        <f>-IS!K9*K43/365</f>
        <v>493.4852165</v>
      </c>
      <c r="L10" s="21">
        <f>-IS!L9*L43/365</f>
        <v>504.4087174</v>
      </c>
      <c r="M10" s="1"/>
    </row>
    <row r="11">
      <c r="B11" s="14" t="s">
        <v>67</v>
      </c>
      <c r="C11" s="15">
        <v>8.74</v>
      </c>
      <c r="D11" s="15">
        <v>47.59</v>
      </c>
      <c r="E11" s="15">
        <v>47.35</v>
      </c>
      <c r="F11" s="15">
        <v>39.86</v>
      </c>
      <c r="G11" s="15">
        <v>27.7</v>
      </c>
      <c r="H11" s="21">
        <f t="shared" ref="H11:L11" si="1">G11</f>
        <v>27.7</v>
      </c>
      <c r="I11" s="21">
        <f t="shared" si="1"/>
        <v>27.7</v>
      </c>
      <c r="J11" s="21">
        <f t="shared" si="1"/>
        <v>27.7</v>
      </c>
      <c r="K11" s="21">
        <f t="shared" si="1"/>
        <v>27.7</v>
      </c>
      <c r="L11" s="21">
        <f t="shared" si="1"/>
        <v>27.7</v>
      </c>
      <c r="M11" s="1"/>
    </row>
    <row r="12">
      <c r="B12" s="16" t="s">
        <v>71</v>
      </c>
      <c r="C12" s="39">
        <f t="shared" ref="C12:L12" si="2">SUM(C8:C11)</f>
        <v>473.47</v>
      </c>
      <c r="D12" s="39">
        <f t="shared" si="2"/>
        <v>844.29</v>
      </c>
      <c r="E12" s="39">
        <f t="shared" si="2"/>
        <v>820.82</v>
      </c>
      <c r="F12" s="39">
        <f t="shared" si="2"/>
        <v>764.01</v>
      </c>
      <c r="G12" s="39">
        <f t="shared" si="2"/>
        <v>841.34</v>
      </c>
      <c r="H12" s="39">
        <f t="shared" si="2"/>
        <v>958.8943298</v>
      </c>
      <c r="I12" s="39">
        <f t="shared" si="2"/>
        <v>1100.724266</v>
      </c>
      <c r="J12" s="39">
        <f t="shared" si="2"/>
        <v>1252.548348</v>
      </c>
      <c r="K12" s="39">
        <f t="shared" si="2"/>
        <v>1414.173714</v>
      </c>
      <c r="L12" s="39">
        <f t="shared" si="2"/>
        <v>1597.087794</v>
      </c>
      <c r="M12" s="1"/>
    </row>
    <row r="13">
      <c r="B13" s="14" t="s">
        <v>80</v>
      </c>
      <c r="C13" s="15">
        <v>59.98</v>
      </c>
      <c r="D13" s="15">
        <v>78.13</v>
      </c>
      <c r="E13" s="15">
        <v>123.73</v>
      </c>
      <c r="F13" s="15">
        <v>128.29</v>
      </c>
      <c r="G13" s="15">
        <v>147.75</v>
      </c>
      <c r="H13" s="44">
        <f>G13+IS!H7*H45+IS!H15</f>
        <v>123.709178</v>
      </c>
      <c r="I13" s="34">
        <f>H13+IS!I7*I45+IS!I15</f>
        <v>91.9013212</v>
      </c>
      <c r="J13" s="34">
        <f>I13+IS!J7*J45+IS!J15</f>
        <v>53.79153277</v>
      </c>
      <c r="K13" s="34">
        <f>J13+IS!K7*K45+IS!K15</f>
        <v>9.118391891</v>
      </c>
      <c r="L13" s="36">
        <f>K13+IS!L7*L45+IS!L15</f>
        <v>-37.78840603</v>
      </c>
      <c r="M13" s="20" t="s">
        <v>86</v>
      </c>
    </row>
    <row r="14">
      <c r="B14" s="14" t="s">
        <v>87</v>
      </c>
      <c r="C14" s="15">
        <v>175.06</v>
      </c>
      <c r="D14" s="15">
        <v>184.4</v>
      </c>
      <c r="E14" s="15">
        <v>325.95</v>
      </c>
      <c r="F14" s="15">
        <v>323.68</v>
      </c>
      <c r="G14" s="15">
        <v>347.94</v>
      </c>
      <c r="H14" s="45">
        <f t="shared" ref="H14:L14" si="3">G14</f>
        <v>347.94</v>
      </c>
      <c r="I14" s="21">
        <f t="shared" si="3"/>
        <v>347.94</v>
      </c>
      <c r="J14" s="21">
        <f t="shared" si="3"/>
        <v>347.94</v>
      </c>
      <c r="K14" s="21">
        <f t="shared" si="3"/>
        <v>347.94</v>
      </c>
      <c r="L14" s="21">
        <f t="shared" si="3"/>
        <v>347.94</v>
      </c>
      <c r="M14" s="20" t="s">
        <v>91</v>
      </c>
    </row>
    <row r="15">
      <c r="B15" s="14" t="s">
        <v>92</v>
      </c>
      <c r="C15" s="15">
        <v>2.01</v>
      </c>
      <c r="D15" s="15">
        <v>2.07</v>
      </c>
      <c r="E15" s="15">
        <v>6.36</v>
      </c>
      <c r="F15" s="15">
        <v>7.54</v>
      </c>
      <c r="G15" s="15">
        <v>9.26</v>
      </c>
      <c r="H15" s="49">
        <f t="shared" ref="H15:L15" si="4">G15</f>
        <v>9.26</v>
      </c>
      <c r="I15" s="21">
        <f t="shared" si="4"/>
        <v>9.26</v>
      </c>
      <c r="J15" s="21">
        <f t="shared" si="4"/>
        <v>9.26</v>
      </c>
      <c r="K15" s="21">
        <f t="shared" si="4"/>
        <v>9.26</v>
      </c>
      <c r="L15" s="21">
        <f t="shared" si="4"/>
        <v>9.26</v>
      </c>
      <c r="M15" s="20" t="s">
        <v>91</v>
      </c>
    </row>
    <row r="16">
      <c r="B16" s="14" t="s">
        <v>96</v>
      </c>
      <c r="C16" s="15">
        <v>57.81</v>
      </c>
      <c r="D16" s="15">
        <v>68.25</v>
      </c>
      <c r="E16" s="15">
        <v>95.83</v>
      </c>
      <c r="F16" s="27">
        <f>108.32+3.75</f>
        <v>112.07</v>
      </c>
      <c r="G16" s="15">
        <v>134.92</v>
      </c>
      <c r="H16" s="21">
        <f t="shared" ref="H16:L16" si="5">G16</f>
        <v>134.92</v>
      </c>
      <c r="I16" s="21">
        <f t="shared" si="5"/>
        <v>134.92</v>
      </c>
      <c r="J16" s="21">
        <f t="shared" si="5"/>
        <v>134.92</v>
      </c>
      <c r="K16" s="21">
        <f t="shared" si="5"/>
        <v>134.92</v>
      </c>
      <c r="L16" s="21">
        <f t="shared" si="5"/>
        <v>134.92</v>
      </c>
      <c r="M16" s="20" t="s">
        <v>99</v>
      </c>
    </row>
    <row r="17">
      <c r="B17" s="16" t="s">
        <v>100</v>
      </c>
      <c r="C17" s="39">
        <f t="shared" ref="C17:L17" si="6">SUM(C13:C16)</f>
        <v>294.86</v>
      </c>
      <c r="D17" s="39">
        <f t="shared" si="6"/>
        <v>332.85</v>
      </c>
      <c r="E17" s="39">
        <f t="shared" si="6"/>
        <v>551.87</v>
      </c>
      <c r="F17" s="25">
        <f t="shared" si="6"/>
        <v>571.58</v>
      </c>
      <c r="G17" s="39">
        <f t="shared" si="6"/>
        <v>639.87</v>
      </c>
      <c r="H17" s="39">
        <f t="shared" si="6"/>
        <v>615.829178</v>
      </c>
      <c r="I17" s="39">
        <f t="shared" si="6"/>
        <v>584.0213212</v>
      </c>
      <c r="J17" s="39">
        <f t="shared" si="6"/>
        <v>545.9115328</v>
      </c>
      <c r="K17" s="39">
        <f t="shared" si="6"/>
        <v>501.2383919</v>
      </c>
      <c r="L17" s="39">
        <f t="shared" si="6"/>
        <v>454.331594</v>
      </c>
      <c r="M17" s="1"/>
    </row>
    <row r="18">
      <c r="B18" s="16" t="s">
        <v>103</v>
      </c>
      <c r="C18" s="53">
        <f t="shared" ref="C18:L18" si="7">C12+C17</f>
        <v>768.33</v>
      </c>
      <c r="D18" s="54">
        <f t="shared" si="7"/>
        <v>1177.14</v>
      </c>
      <c r="E18" s="54">
        <f t="shared" si="7"/>
        <v>1372.69</v>
      </c>
      <c r="F18" s="54">
        <f t="shared" si="7"/>
        <v>1335.59</v>
      </c>
      <c r="G18" s="54">
        <f t="shared" si="7"/>
        <v>1481.21</v>
      </c>
      <c r="H18" s="54">
        <f t="shared" si="7"/>
        <v>1574.723508</v>
      </c>
      <c r="I18" s="55">
        <f t="shared" si="7"/>
        <v>1684.745587</v>
      </c>
      <c r="J18" s="55">
        <f t="shared" si="7"/>
        <v>1798.459881</v>
      </c>
      <c r="K18" s="55">
        <f t="shared" si="7"/>
        <v>1915.412106</v>
      </c>
      <c r="L18" s="55">
        <f t="shared" si="7"/>
        <v>2051.419388</v>
      </c>
      <c r="M18" s="20" t="s">
        <v>107</v>
      </c>
    </row>
    <row r="19">
      <c r="M19" s="1"/>
    </row>
    <row r="20">
      <c r="B20" s="12" t="s">
        <v>110</v>
      </c>
      <c r="M20" s="1"/>
    </row>
    <row r="21" ht="15.75" customHeight="1">
      <c r="B21" s="14" t="s">
        <v>112</v>
      </c>
      <c r="C21" s="15">
        <v>175.8</v>
      </c>
      <c r="D21" s="15">
        <v>292.27</v>
      </c>
      <c r="E21" s="15">
        <v>261.34</v>
      </c>
      <c r="F21" s="15">
        <v>273.27</v>
      </c>
      <c r="G21" s="15">
        <v>309.92</v>
      </c>
      <c r="H21" s="32">
        <f>-IS!H9*H44/365</f>
        <v>326.7930493</v>
      </c>
      <c r="I21" s="21">
        <f>-IS!I9*I44/365</f>
        <v>347.4899424</v>
      </c>
      <c r="J21" s="21">
        <f>-IS!J9*J44/365</f>
        <v>359.2645139</v>
      </c>
      <c r="K21" s="21">
        <f>-IS!K9*K44/365</f>
        <v>366.2585591</v>
      </c>
      <c r="L21" s="21">
        <f>-IS!L9*L44/365</f>
        <v>383.3506252</v>
      </c>
      <c r="M21" s="20" t="s">
        <v>114</v>
      </c>
    </row>
    <row r="22" ht="15.75" customHeight="1">
      <c r="B22" s="14" t="s">
        <v>115</v>
      </c>
      <c r="C22" s="15">
        <v>36.08</v>
      </c>
      <c r="D22" s="15">
        <v>38.66</v>
      </c>
      <c r="E22" s="15">
        <v>37.42</v>
      </c>
      <c r="F22" s="15">
        <v>39.93</v>
      </c>
      <c r="G22" s="15">
        <v>51.38</v>
      </c>
      <c r="H22" s="21">
        <f t="shared" ref="H22:L22" si="8">G22</f>
        <v>51.38</v>
      </c>
      <c r="I22" s="21">
        <f t="shared" si="8"/>
        <v>51.38</v>
      </c>
      <c r="J22" s="21">
        <f t="shared" si="8"/>
        <v>51.38</v>
      </c>
      <c r="K22" s="21">
        <f t="shared" si="8"/>
        <v>51.38</v>
      </c>
      <c r="L22" s="21">
        <f t="shared" si="8"/>
        <v>51.38</v>
      </c>
      <c r="M22" s="1"/>
    </row>
    <row r="23" ht="15.75" customHeight="1">
      <c r="B23" s="14" t="s">
        <v>117</v>
      </c>
      <c r="C23" s="15">
        <v>7.21</v>
      </c>
      <c r="D23" s="15">
        <v>12.17</v>
      </c>
      <c r="E23" s="15">
        <v>23.03</v>
      </c>
      <c r="F23" s="15">
        <v>24.76</v>
      </c>
      <c r="G23" s="58">
        <v>25.3</v>
      </c>
      <c r="H23" s="45">
        <f t="shared" ref="H23:L23" si="9">G23</f>
        <v>25.3</v>
      </c>
      <c r="I23" s="21">
        <f t="shared" si="9"/>
        <v>25.3</v>
      </c>
      <c r="J23" s="21">
        <f t="shared" si="9"/>
        <v>25.3</v>
      </c>
      <c r="K23" s="21">
        <f t="shared" si="9"/>
        <v>25.3</v>
      </c>
      <c r="L23" s="21">
        <f t="shared" si="9"/>
        <v>25.3</v>
      </c>
      <c r="M23" s="20" t="s">
        <v>91</v>
      </c>
    </row>
    <row r="24" ht="15.75" customHeight="1">
      <c r="B24" s="16" t="s">
        <v>118</v>
      </c>
      <c r="C24" s="39">
        <f t="shared" ref="C24:L24" si="10">SUM(C21:C23)</f>
        <v>219.09</v>
      </c>
      <c r="D24" s="39">
        <f t="shared" si="10"/>
        <v>343.1</v>
      </c>
      <c r="E24" s="39">
        <f t="shared" si="10"/>
        <v>321.79</v>
      </c>
      <c r="F24" s="39">
        <f t="shared" si="10"/>
        <v>337.96</v>
      </c>
      <c r="G24" s="39">
        <f t="shared" si="10"/>
        <v>386.6</v>
      </c>
      <c r="H24" s="25">
        <f t="shared" si="10"/>
        <v>403.4730493</v>
      </c>
      <c r="I24" s="39">
        <f t="shared" si="10"/>
        <v>424.1699424</v>
      </c>
      <c r="J24" s="39">
        <f t="shared" si="10"/>
        <v>435.9445139</v>
      </c>
      <c r="K24" s="39">
        <f t="shared" si="10"/>
        <v>442.9385591</v>
      </c>
      <c r="L24" s="39">
        <f t="shared" si="10"/>
        <v>460.0306252</v>
      </c>
      <c r="M24" s="1"/>
    </row>
    <row r="25" ht="15.75" customHeight="1">
      <c r="B25" s="14" t="s">
        <v>121</v>
      </c>
      <c r="C25" s="15">
        <v>0.0</v>
      </c>
      <c r="D25" s="15">
        <v>172.35</v>
      </c>
      <c r="E25" s="15">
        <v>202.2</v>
      </c>
      <c r="F25" s="15">
        <v>81.43</v>
      </c>
      <c r="G25" s="15">
        <v>56.23</v>
      </c>
      <c r="H25" s="60">
        <f t="shared" ref="H25:L25" si="11">G25</f>
        <v>56.23</v>
      </c>
      <c r="I25" s="21">
        <f t="shared" si="11"/>
        <v>56.23</v>
      </c>
      <c r="J25" s="21">
        <f t="shared" si="11"/>
        <v>56.23</v>
      </c>
      <c r="K25" s="21">
        <f t="shared" si="11"/>
        <v>56.23</v>
      </c>
      <c r="L25" s="21">
        <f t="shared" si="11"/>
        <v>56.23</v>
      </c>
      <c r="M25" s="20" t="s">
        <v>61</v>
      </c>
    </row>
    <row r="26" ht="15.75" customHeight="1">
      <c r="B26" s="14" t="s">
        <v>124</v>
      </c>
      <c r="C26" s="15">
        <v>31.51</v>
      </c>
      <c r="D26" s="15">
        <v>37.64</v>
      </c>
      <c r="E26" s="15">
        <v>55.27</v>
      </c>
      <c r="F26" s="15">
        <v>49.8</v>
      </c>
      <c r="G26" s="15">
        <v>36.94</v>
      </c>
      <c r="H26" s="45">
        <f t="shared" ref="H26:L26" si="12">G26</f>
        <v>36.94</v>
      </c>
      <c r="I26" s="21">
        <f t="shared" si="12"/>
        <v>36.94</v>
      </c>
      <c r="J26" s="21">
        <f t="shared" si="12"/>
        <v>36.94</v>
      </c>
      <c r="K26" s="21">
        <f t="shared" si="12"/>
        <v>36.94</v>
      </c>
      <c r="L26" s="21">
        <f t="shared" si="12"/>
        <v>36.94</v>
      </c>
      <c r="M26" s="20" t="s">
        <v>91</v>
      </c>
    </row>
    <row r="27" ht="15.75" customHeight="1">
      <c r="B27" s="14" t="s">
        <v>125</v>
      </c>
      <c r="C27" s="15">
        <v>13.56</v>
      </c>
      <c r="D27" s="15">
        <v>11.64</v>
      </c>
      <c r="E27" s="15">
        <v>25.95</v>
      </c>
      <c r="F27" s="15">
        <v>23.68</v>
      </c>
      <c r="G27" s="15">
        <v>27.75</v>
      </c>
      <c r="H27" s="21">
        <f t="shared" ref="H27:L27" si="13">G27</f>
        <v>27.75</v>
      </c>
      <c r="I27" s="21">
        <f t="shared" si="13"/>
        <v>27.75</v>
      </c>
      <c r="J27" s="21">
        <f t="shared" si="13"/>
        <v>27.75</v>
      </c>
      <c r="K27" s="21">
        <f t="shared" si="13"/>
        <v>27.75</v>
      </c>
      <c r="L27" s="21">
        <f t="shared" si="13"/>
        <v>27.75</v>
      </c>
      <c r="M27" s="1"/>
    </row>
    <row r="28" ht="15.75" customHeight="1">
      <c r="B28" s="16" t="s">
        <v>129</v>
      </c>
      <c r="C28" s="39">
        <f t="shared" ref="C28:L28" si="14">SUM(C25:C27)</f>
        <v>45.07</v>
      </c>
      <c r="D28" s="39">
        <f t="shared" si="14"/>
        <v>221.63</v>
      </c>
      <c r="E28" s="39">
        <f t="shared" si="14"/>
        <v>283.42</v>
      </c>
      <c r="F28" s="39">
        <f t="shared" si="14"/>
        <v>154.91</v>
      </c>
      <c r="G28" s="39">
        <f t="shared" si="14"/>
        <v>120.92</v>
      </c>
      <c r="H28" s="39">
        <f t="shared" si="14"/>
        <v>120.92</v>
      </c>
      <c r="I28" s="39">
        <f t="shared" si="14"/>
        <v>120.92</v>
      </c>
      <c r="J28" s="39">
        <f t="shared" si="14"/>
        <v>120.92</v>
      </c>
      <c r="K28" s="39">
        <f t="shared" si="14"/>
        <v>120.92</v>
      </c>
      <c r="L28" s="39">
        <f t="shared" si="14"/>
        <v>120.92</v>
      </c>
      <c r="M28" s="1"/>
    </row>
    <row r="29" ht="15.75" customHeight="1">
      <c r="B29" s="16" t="s">
        <v>131</v>
      </c>
      <c r="C29" s="67">
        <f t="shared" ref="C29:L29" si="15">C24+C28</f>
        <v>264.16</v>
      </c>
      <c r="D29" s="67">
        <f t="shared" si="15"/>
        <v>564.73</v>
      </c>
      <c r="E29" s="67">
        <f t="shared" si="15"/>
        <v>605.21</v>
      </c>
      <c r="F29" s="67">
        <f t="shared" si="15"/>
        <v>492.87</v>
      </c>
      <c r="G29" s="67">
        <f t="shared" si="15"/>
        <v>507.52</v>
      </c>
      <c r="H29" s="67">
        <f t="shared" si="15"/>
        <v>524.3930493</v>
      </c>
      <c r="I29" s="67">
        <f t="shared" si="15"/>
        <v>545.0899424</v>
      </c>
      <c r="J29" s="67">
        <f t="shared" si="15"/>
        <v>556.8645139</v>
      </c>
      <c r="K29" s="67">
        <f t="shared" si="15"/>
        <v>563.8585591</v>
      </c>
      <c r="L29" s="67">
        <f t="shared" si="15"/>
        <v>580.9506252</v>
      </c>
      <c r="M29" s="1"/>
    </row>
    <row r="30" ht="15.75" customHeight="1">
      <c r="M30" s="1"/>
    </row>
    <row r="31" ht="15.75" customHeight="1">
      <c r="B31" s="12" t="s">
        <v>138</v>
      </c>
      <c r="M31" s="1"/>
    </row>
    <row r="32" ht="15.75" customHeight="1">
      <c r="B32" s="14" t="s">
        <v>139</v>
      </c>
      <c r="C32" s="15">
        <v>309.62</v>
      </c>
      <c r="D32" s="15">
        <v>323.17</v>
      </c>
      <c r="E32" s="15">
        <v>385.54</v>
      </c>
      <c r="F32" s="15">
        <v>401.13</v>
      </c>
      <c r="G32" s="15">
        <v>418.45</v>
      </c>
      <c r="H32" s="21">
        <f t="shared" ref="H32:L32" si="16">G32</f>
        <v>418.45</v>
      </c>
      <c r="I32" s="21">
        <f t="shared" si="16"/>
        <v>418.45</v>
      </c>
      <c r="J32" s="21">
        <f t="shared" si="16"/>
        <v>418.45</v>
      </c>
      <c r="K32" s="21">
        <f t="shared" si="16"/>
        <v>418.45</v>
      </c>
      <c r="L32" s="21">
        <f t="shared" si="16"/>
        <v>418.45</v>
      </c>
      <c r="M32" s="1"/>
    </row>
    <row r="33" ht="15.75" customHeight="1">
      <c r="B33" s="14" t="s">
        <v>142</v>
      </c>
      <c r="C33" s="15">
        <v>211.41</v>
      </c>
      <c r="D33" s="15">
        <v>277.41</v>
      </c>
      <c r="E33" s="15">
        <v>344.78</v>
      </c>
      <c r="F33" s="15">
        <v>418.11</v>
      </c>
      <c r="G33" s="15">
        <v>503.58</v>
      </c>
      <c r="H33" s="21">
        <f>G33+IS!H21-IS!H21*IS!H37</f>
        <v>580.2204584</v>
      </c>
      <c r="I33" s="21">
        <f>H33+IS!I21-IS!I21*IS!I37</f>
        <v>669.545645</v>
      </c>
      <c r="J33" s="21">
        <f>I33+IS!J21-IS!J21*IS!J37</f>
        <v>771.4853674</v>
      </c>
      <c r="K33" s="21">
        <f>J33+IS!K21-IS!K21*IS!K37</f>
        <v>881.4435464</v>
      </c>
      <c r="L33" s="21">
        <f>K33+IS!L21-IS!L21*IS!L37</f>
        <v>1000.358763</v>
      </c>
      <c r="M33" s="1"/>
    </row>
    <row r="34" ht="15.75" customHeight="1">
      <c r="B34" s="14" t="s">
        <v>146</v>
      </c>
      <c r="C34" s="15">
        <v>-14.54</v>
      </c>
      <c r="D34" s="15">
        <v>13.85</v>
      </c>
      <c r="E34" s="15">
        <v>39.34</v>
      </c>
      <c r="F34" s="15">
        <v>28.98</v>
      </c>
      <c r="G34" s="15">
        <v>51.68</v>
      </c>
      <c r="H34" s="21">
        <f t="shared" ref="H34:L34" si="17">G34</f>
        <v>51.68</v>
      </c>
      <c r="I34" s="21">
        <f t="shared" si="17"/>
        <v>51.68</v>
      </c>
      <c r="J34" s="21">
        <f t="shared" si="17"/>
        <v>51.68</v>
      </c>
      <c r="K34" s="21">
        <f t="shared" si="17"/>
        <v>51.68</v>
      </c>
      <c r="L34" s="21">
        <f t="shared" si="17"/>
        <v>51.68</v>
      </c>
      <c r="M34" s="1"/>
    </row>
    <row r="35" ht="15.75" customHeight="1">
      <c r="B35" s="16" t="s">
        <v>147</v>
      </c>
      <c r="C35" s="39">
        <f t="shared" ref="C35:L35" si="18">SUM(C32:C34)</f>
        <v>506.49</v>
      </c>
      <c r="D35" s="39">
        <f t="shared" si="18"/>
        <v>614.43</v>
      </c>
      <c r="E35" s="39">
        <f t="shared" si="18"/>
        <v>769.66</v>
      </c>
      <c r="F35" s="39">
        <f t="shared" si="18"/>
        <v>848.22</v>
      </c>
      <c r="G35" s="39">
        <f t="shared" si="18"/>
        <v>973.71</v>
      </c>
      <c r="H35" s="39">
        <f t="shared" si="18"/>
        <v>1050.350458</v>
      </c>
      <c r="I35" s="39">
        <f t="shared" si="18"/>
        <v>1139.675645</v>
      </c>
      <c r="J35" s="39">
        <f t="shared" si="18"/>
        <v>1241.615367</v>
      </c>
      <c r="K35" s="39">
        <f t="shared" si="18"/>
        <v>1351.573546</v>
      </c>
      <c r="L35" s="39">
        <f t="shared" si="18"/>
        <v>1470.488763</v>
      </c>
      <c r="M35" s="1"/>
    </row>
    <row r="36" ht="15.75" customHeight="1">
      <c r="B36" s="16" t="s">
        <v>149</v>
      </c>
      <c r="C36" s="55">
        <f t="shared" ref="C36:L36" si="19">C29+C35</f>
        <v>770.65</v>
      </c>
      <c r="D36" s="55">
        <f t="shared" si="19"/>
        <v>1179.16</v>
      </c>
      <c r="E36" s="55">
        <f t="shared" si="19"/>
        <v>1374.87</v>
      </c>
      <c r="F36" s="55">
        <f t="shared" si="19"/>
        <v>1341.09</v>
      </c>
      <c r="G36" s="55">
        <f t="shared" si="19"/>
        <v>1481.23</v>
      </c>
      <c r="H36" s="55">
        <f t="shared" si="19"/>
        <v>1574.743508</v>
      </c>
      <c r="I36" s="55">
        <f t="shared" si="19"/>
        <v>1684.765587</v>
      </c>
      <c r="J36" s="55">
        <f t="shared" si="19"/>
        <v>1798.479881</v>
      </c>
      <c r="K36" s="55">
        <f t="shared" si="19"/>
        <v>1915.432106</v>
      </c>
      <c r="L36" s="55">
        <f t="shared" si="19"/>
        <v>2051.439388</v>
      </c>
      <c r="M36" s="1"/>
    </row>
    <row r="37" ht="15.75" customHeight="1">
      <c r="M37" s="1"/>
    </row>
    <row r="38" ht="15.75" customHeight="1">
      <c r="B38" s="78" t="s">
        <v>151</v>
      </c>
      <c r="C38" s="79">
        <f t="shared" ref="C38:L38" si="20">C18-C36</f>
        <v>-2.32</v>
      </c>
      <c r="D38" s="80">
        <f t="shared" si="20"/>
        <v>-2.02</v>
      </c>
      <c r="E38" s="80">
        <f t="shared" si="20"/>
        <v>-2.18</v>
      </c>
      <c r="F38" s="80">
        <f t="shared" si="20"/>
        <v>-5.5</v>
      </c>
      <c r="G38" s="80">
        <f t="shared" si="20"/>
        <v>-0.02</v>
      </c>
      <c r="H38" s="80">
        <f t="shared" si="20"/>
        <v>-0.02</v>
      </c>
      <c r="I38" s="80">
        <f t="shared" si="20"/>
        <v>-0.02</v>
      </c>
      <c r="J38" s="80">
        <f t="shared" si="20"/>
        <v>-0.02</v>
      </c>
      <c r="K38" s="80">
        <f t="shared" si="20"/>
        <v>-0.02</v>
      </c>
      <c r="L38" s="81">
        <f t="shared" si="20"/>
        <v>-0.02</v>
      </c>
      <c r="M38" s="20" t="s">
        <v>154</v>
      </c>
    </row>
    <row r="39" ht="15.75" customHeight="1">
      <c r="M39" s="1"/>
    </row>
    <row r="40" ht="15.75" customHeight="1">
      <c r="M40" s="1"/>
    </row>
    <row r="41" ht="15.75" customHeight="1">
      <c r="B41" s="23" t="s">
        <v>132</v>
      </c>
      <c r="M41" s="1"/>
    </row>
    <row r="42" ht="15.75" customHeight="1">
      <c r="B42" s="14" t="s">
        <v>155</v>
      </c>
      <c r="H42" s="82">
        <v>58.0</v>
      </c>
      <c r="I42" s="82">
        <v>57.0</v>
      </c>
      <c r="J42" s="82">
        <v>56.0</v>
      </c>
      <c r="K42" s="82">
        <v>55.0</v>
      </c>
      <c r="L42" s="82">
        <v>55.0</v>
      </c>
      <c r="M42" s="1"/>
    </row>
    <row r="43" ht="15.75" customHeight="1">
      <c r="B43" s="14" t="s">
        <v>156</v>
      </c>
      <c r="H43" s="82">
        <v>140.0</v>
      </c>
      <c r="I43" s="82">
        <v>135.0</v>
      </c>
      <c r="J43" s="82">
        <v>130.0</v>
      </c>
      <c r="K43" s="82">
        <v>128.0</v>
      </c>
      <c r="L43" s="82">
        <v>125.0</v>
      </c>
      <c r="M43" s="1"/>
    </row>
    <row r="44" ht="15.75" customHeight="1">
      <c r="B44" s="14" t="s">
        <v>157</v>
      </c>
      <c r="H44" s="82">
        <v>100.0</v>
      </c>
      <c r="I44" s="82">
        <v>100.0</v>
      </c>
      <c r="J44" s="82">
        <v>98.0</v>
      </c>
      <c r="K44" s="82">
        <v>95.0</v>
      </c>
      <c r="L44" s="82">
        <v>95.0</v>
      </c>
      <c r="M44" s="1"/>
    </row>
    <row r="45" ht="15.75" customHeight="1">
      <c r="B45" s="14" t="s">
        <v>158</v>
      </c>
      <c r="H45" s="69">
        <v>0.03</v>
      </c>
      <c r="I45" s="70">
        <v>0.028</v>
      </c>
      <c r="J45" s="70">
        <v>0.026</v>
      </c>
      <c r="K45" s="70">
        <v>0.025</v>
      </c>
      <c r="L45" s="71">
        <v>0.025</v>
      </c>
      <c r="M45" s="20" t="s">
        <v>61</v>
      </c>
    </row>
    <row r="46" ht="15.75" customHeight="1">
      <c r="M46" s="1"/>
    </row>
    <row r="47" ht="15.75" customHeight="1">
      <c r="M47" s="1"/>
    </row>
    <row r="48" ht="15.75" customHeight="1">
      <c r="M48" s="1"/>
    </row>
    <row r="49" ht="15.75" customHeight="1">
      <c r="M49" s="1"/>
    </row>
    <row r="50" ht="15.75" customHeight="1">
      <c r="M50" s="1"/>
    </row>
    <row r="51" ht="15.75" customHeight="1">
      <c r="M51" s="1"/>
    </row>
    <row r="52" ht="15.75" customHeight="1">
      <c r="M52" s="1"/>
    </row>
    <row r="53" ht="15.75" customHeight="1">
      <c r="M53" s="1"/>
    </row>
    <row r="54" ht="15.75" customHeight="1">
      <c r="M54" s="1"/>
    </row>
    <row r="55" ht="15.75" customHeight="1">
      <c r="M55" s="1"/>
    </row>
    <row r="56" ht="15.75" customHeight="1">
      <c r="M56" s="1"/>
    </row>
    <row r="57" ht="15.75" customHeight="1">
      <c r="M57" s="1"/>
    </row>
    <row r="58" ht="15.75" customHeight="1">
      <c r="M58" s="1"/>
    </row>
    <row r="59" ht="15.75" customHeight="1">
      <c r="M59" s="1"/>
    </row>
    <row r="60" ht="15.75" customHeight="1">
      <c r="M60" s="1"/>
    </row>
    <row r="61" ht="15.75" customHeight="1">
      <c r="M61" s="1"/>
    </row>
    <row r="62" ht="15.75" customHeight="1">
      <c r="M62" s="1"/>
    </row>
    <row r="63" ht="15.75" customHeight="1">
      <c r="M63" s="1"/>
    </row>
    <row r="64" ht="15.75" customHeight="1">
      <c r="M64" s="1"/>
    </row>
    <row r="65" ht="15.75" customHeight="1">
      <c r="M65" s="1"/>
    </row>
    <row r="66" ht="15.75" customHeight="1">
      <c r="M66" s="1"/>
    </row>
    <row r="67" ht="15.75" customHeight="1">
      <c r="M67" s="1"/>
    </row>
    <row r="68" ht="15.75" customHeight="1">
      <c r="M68" s="1"/>
    </row>
    <row r="69" ht="15.75" customHeight="1">
      <c r="M69" s="1"/>
    </row>
    <row r="70" ht="15.75" customHeight="1">
      <c r="M70" s="1"/>
    </row>
    <row r="71" ht="15.75" customHeight="1">
      <c r="M71" s="1"/>
    </row>
    <row r="72" ht="15.75" customHeight="1">
      <c r="M72" s="1"/>
    </row>
    <row r="73" ht="15.75" customHeight="1">
      <c r="M73" s="1"/>
    </row>
    <row r="74" ht="15.75" customHeight="1">
      <c r="M74" s="1"/>
    </row>
    <row r="75" ht="15.75" customHeight="1">
      <c r="M75" s="1"/>
    </row>
    <row r="76" ht="15.75" customHeight="1">
      <c r="M76" s="1"/>
    </row>
    <row r="77" ht="15.75" customHeight="1">
      <c r="M77" s="1"/>
    </row>
    <row r="78" ht="15.75" customHeight="1">
      <c r="M78" s="1"/>
    </row>
    <row r="79" ht="15.75" customHeight="1">
      <c r="M79" s="1"/>
    </row>
    <row r="80" ht="15.75" customHeight="1">
      <c r="M80" s="1"/>
    </row>
    <row r="81" ht="15.75" customHeight="1">
      <c r="M81" s="1"/>
    </row>
    <row r="82" ht="15.75" customHeight="1">
      <c r="M82" s="1"/>
    </row>
    <row r="83" ht="15.75" customHeight="1">
      <c r="M83" s="1"/>
    </row>
    <row r="84" ht="15.75" customHeight="1">
      <c r="M84" s="1"/>
    </row>
    <row r="85" ht="15.75" customHeight="1">
      <c r="M85" s="1"/>
    </row>
    <row r="86" ht="15.75" customHeight="1">
      <c r="M86" s="1"/>
    </row>
    <row r="87" ht="15.75" customHeight="1">
      <c r="M87" s="1"/>
    </row>
    <row r="88" ht="15.75" customHeight="1">
      <c r="M88" s="1"/>
    </row>
    <row r="89" ht="15.75" customHeight="1">
      <c r="M89" s="1"/>
    </row>
    <row r="90" ht="15.75" customHeight="1">
      <c r="M90" s="1"/>
    </row>
    <row r="91" ht="15.75" customHeight="1">
      <c r="M91" s="1"/>
    </row>
    <row r="92" ht="15.75" customHeight="1">
      <c r="M92" s="1"/>
    </row>
    <row r="93" ht="15.75" customHeight="1">
      <c r="M93" s="1"/>
    </row>
    <row r="94" ht="15.75" customHeight="1">
      <c r="M94" s="1"/>
    </row>
    <row r="95" ht="15.75" customHeight="1">
      <c r="M95" s="1"/>
    </row>
    <row r="96" ht="15.75" customHeight="1">
      <c r="M96" s="1"/>
    </row>
    <row r="97" ht="15.75" customHeight="1">
      <c r="M97" s="1"/>
    </row>
    <row r="98" ht="15.75" customHeight="1">
      <c r="M98" s="1"/>
    </row>
    <row r="99" ht="15.75" customHeight="1">
      <c r="M99" s="1"/>
    </row>
    <row r="100" ht="15.75" customHeight="1">
      <c r="M100" s="1"/>
    </row>
    <row r="101" ht="15.75" customHeight="1">
      <c r="M101" s="1"/>
    </row>
    <row r="102" ht="15.75" customHeight="1">
      <c r="M102" s="1"/>
    </row>
    <row r="103" ht="15.75" customHeight="1">
      <c r="M103" s="1"/>
    </row>
    <row r="104" ht="15.75" customHeight="1">
      <c r="M104" s="1"/>
    </row>
    <row r="105" ht="15.75" customHeight="1">
      <c r="M105" s="1"/>
    </row>
    <row r="106" ht="15.75" customHeight="1">
      <c r="M106" s="1"/>
    </row>
    <row r="107" ht="15.75" customHeight="1">
      <c r="M107" s="1"/>
    </row>
    <row r="108" ht="15.75" customHeight="1">
      <c r="M108" s="1"/>
    </row>
    <row r="109" ht="15.75" customHeight="1">
      <c r="M109" s="1"/>
    </row>
    <row r="110" ht="15.75" customHeight="1">
      <c r="M110" s="1"/>
    </row>
    <row r="111" ht="15.75" customHeight="1">
      <c r="M111" s="1"/>
    </row>
    <row r="112" ht="15.75" customHeight="1">
      <c r="M112" s="1"/>
    </row>
    <row r="113" ht="15.75" customHeight="1">
      <c r="M113" s="1"/>
    </row>
    <row r="114" ht="15.75" customHeight="1">
      <c r="M114" s="1"/>
    </row>
    <row r="115" ht="15.75" customHeight="1">
      <c r="M115" s="1"/>
    </row>
    <row r="116" ht="15.75" customHeight="1">
      <c r="M116" s="1"/>
    </row>
    <row r="117" ht="15.75" customHeight="1">
      <c r="M117" s="1"/>
    </row>
    <row r="118" ht="15.75" customHeight="1">
      <c r="M118" s="1"/>
    </row>
    <row r="119" ht="15.75" customHeight="1">
      <c r="M119" s="1"/>
    </row>
    <row r="120" ht="15.75" customHeight="1">
      <c r="M120" s="1"/>
    </row>
    <row r="121" ht="15.75" customHeight="1">
      <c r="M121" s="1"/>
    </row>
    <row r="122" ht="15.75" customHeight="1">
      <c r="M122" s="1"/>
    </row>
    <row r="123" ht="15.75" customHeight="1">
      <c r="M123" s="1"/>
    </row>
    <row r="124" ht="15.75" customHeight="1">
      <c r="M124" s="1"/>
    </row>
    <row r="125" ht="15.75" customHeight="1">
      <c r="M125" s="1"/>
    </row>
    <row r="126" ht="15.75" customHeight="1">
      <c r="M126" s="1"/>
    </row>
    <row r="127" ht="15.75" customHeight="1">
      <c r="M127" s="1"/>
    </row>
    <row r="128" ht="15.75" customHeight="1">
      <c r="M128" s="1"/>
    </row>
    <row r="129" ht="15.75" customHeight="1">
      <c r="M129" s="1"/>
    </row>
    <row r="130" ht="15.75" customHeight="1">
      <c r="M130" s="1"/>
    </row>
    <row r="131" ht="15.75" customHeight="1">
      <c r="M131" s="1"/>
    </row>
    <row r="132" ht="15.75" customHeight="1">
      <c r="M132" s="1"/>
    </row>
    <row r="133" ht="15.75" customHeight="1">
      <c r="M133" s="1"/>
    </row>
    <row r="134" ht="15.75" customHeight="1">
      <c r="M134" s="1"/>
    </row>
    <row r="135" ht="15.75" customHeight="1">
      <c r="M135" s="1"/>
    </row>
    <row r="136" ht="15.75" customHeight="1">
      <c r="M136" s="1"/>
    </row>
    <row r="137" ht="15.75" customHeight="1">
      <c r="M137" s="1"/>
    </row>
    <row r="138" ht="15.75" customHeight="1">
      <c r="M138" s="1"/>
    </row>
    <row r="139" ht="15.75" customHeight="1">
      <c r="M139" s="1"/>
    </row>
    <row r="140" ht="15.75" customHeight="1">
      <c r="M140" s="1"/>
    </row>
    <row r="141" ht="15.75" customHeight="1">
      <c r="M141" s="1"/>
    </row>
    <row r="142" ht="15.75" customHeight="1">
      <c r="M142" s="1"/>
    </row>
    <row r="143" ht="15.75" customHeight="1">
      <c r="M143" s="1"/>
    </row>
    <row r="144" ht="15.75" customHeight="1">
      <c r="M144" s="1"/>
    </row>
    <row r="145" ht="15.75" customHeight="1">
      <c r="M145" s="1"/>
    </row>
    <row r="146" ht="15.75" customHeight="1">
      <c r="M146" s="1"/>
    </row>
    <row r="147" ht="15.75" customHeight="1">
      <c r="M147" s="1"/>
    </row>
    <row r="148" ht="15.75" customHeight="1">
      <c r="M148" s="1"/>
    </row>
    <row r="149" ht="15.75" customHeight="1">
      <c r="M149" s="1"/>
    </row>
    <row r="150" ht="15.75" customHeight="1">
      <c r="M150" s="1"/>
    </row>
    <row r="151" ht="15.75" customHeight="1">
      <c r="M151" s="1"/>
    </row>
    <row r="152" ht="15.75" customHeight="1">
      <c r="M152" s="1"/>
    </row>
    <row r="153" ht="15.75" customHeight="1">
      <c r="M153" s="1"/>
    </row>
    <row r="154" ht="15.75" customHeight="1">
      <c r="M154" s="1"/>
    </row>
    <row r="155" ht="15.75" customHeight="1">
      <c r="M155" s="1"/>
    </row>
    <row r="156" ht="15.75" customHeight="1">
      <c r="M156" s="1"/>
    </row>
    <row r="157" ht="15.75" customHeight="1">
      <c r="M157" s="1"/>
    </row>
    <row r="158" ht="15.75" customHeight="1">
      <c r="M158" s="1"/>
    </row>
    <row r="159" ht="15.75" customHeight="1">
      <c r="M159" s="1"/>
    </row>
    <row r="160" ht="15.75" customHeight="1">
      <c r="M160" s="1"/>
    </row>
    <row r="161" ht="15.75" customHeight="1">
      <c r="M161" s="1"/>
    </row>
    <row r="162" ht="15.75" customHeight="1">
      <c r="M162" s="1"/>
    </row>
    <row r="163" ht="15.75" customHeight="1">
      <c r="M163" s="1"/>
    </row>
    <row r="164" ht="15.75" customHeight="1">
      <c r="M164" s="1"/>
    </row>
    <row r="165" ht="15.75" customHeight="1">
      <c r="M165" s="1"/>
    </row>
    <row r="166" ht="15.75" customHeight="1">
      <c r="M166" s="1"/>
    </row>
    <row r="167" ht="15.75" customHeight="1">
      <c r="M167" s="1"/>
    </row>
    <row r="168" ht="15.75" customHeight="1">
      <c r="M168" s="1"/>
    </row>
    <row r="169" ht="15.75" customHeight="1">
      <c r="M169" s="1"/>
    </row>
    <row r="170" ht="15.75" customHeight="1">
      <c r="M170" s="1"/>
    </row>
    <row r="171" ht="15.75" customHeight="1">
      <c r="M171" s="1"/>
    </row>
    <row r="172" ht="15.75" customHeight="1">
      <c r="M172" s="1"/>
    </row>
    <row r="173" ht="15.75" customHeight="1">
      <c r="M173" s="1"/>
    </row>
    <row r="174" ht="15.75" customHeight="1">
      <c r="M174" s="1"/>
    </row>
    <row r="175" ht="15.75" customHeight="1">
      <c r="M175" s="1"/>
    </row>
    <row r="176" ht="15.75" customHeight="1">
      <c r="M176" s="1"/>
    </row>
    <row r="177" ht="15.75" customHeight="1">
      <c r="M177" s="1"/>
    </row>
    <row r="178" ht="15.75" customHeight="1">
      <c r="M178" s="1"/>
    </row>
    <row r="179" ht="15.75" customHeight="1">
      <c r="M179" s="1"/>
    </row>
    <row r="180" ht="15.75" customHeight="1">
      <c r="M180" s="1"/>
    </row>
    <row r="181" ht="15.75" customHeight="1">
      <c r="M181" s="1"/>
    </row>
    <row r="182" ht="15.75" customHeight="1">
      <c r="M182" s="1"/>
    </row>
    <row r="183" ht="15.75" customHeight="1">
      <c r="M183" s="1"/>
    </row>
    <row r="184" ht="15.75" customHeight="1">
      <c r="M184" s="1"/>
    </row>
    <row r="185" ht="15.75" customHeight="1">
      <c r="M185" s="1"/>
    </row>
    <row r="186" ht="15.75" customHeight="1">
      <c r="M186" s="1"/>
    </row>
    <row r="187" ht="15.75" customHeight="1">
      <c r="M187" s="1"/>
    </row>
    <row r="188" ht="15.75" customHeight="1">
      <c r="M188" s="1"/>
    </row>
    <row r="189" ht="15.75" customHeight="1">
      <c r="M189" s="1"/>
    </row>
    <row r="190" ht="15.75" customHeight="1">
      <c r="M190" s="1"/>
    </row>
    <row r="191" ht="15.75" customHeight="1">
      <c r="M191" s="1"/>
    </row>
    <row r="192" ht="15.75" customHeight="1">
      <c r="M192" s="1"/>
    </row>
    <row r="193" ht="15.75" customHeight="1">
      <c r="M193" s="1"/>
    </row>
    <row r="194" ht="15.75" customHeight="1">
      <c r="M194" s="1"/>
    </row>
    <row r="195" ht="15.75" customHeight="1">
      <c r="M195" s="1"/>
    </row>
    <row r="196" ht="15.75" customHeight="1">
      <c r="M196" s="1"/>
    </row>
    <row r="197" ht="15.75" customHeight="1">
      <c r="M197" s="1"/>
    </row>
    <row r="198" ht="15.75" customHeight="1">
      <c r="M198" s="1"/>
    </row>
    <row r="199" ht="15.75" customHeight="1">
      <c r="M199" s="1"/>
    </row>
    <row r="200" ht="15.75" customHeight="1">
      <c r="M200" s="1"/>
    </row>
    <row r="201" ht="15.75" customHeight="1">
      <c r="M201" s="1"/>
    </row>
    <row r="202" ht="15.75" customHeight="1">
      <c r="M202" s="1"/>
    </row>
    <row r="203" ht="15.75" customHeight="1">
      <c r="M203" s="1"/>
    </row>
    <row r="204" ht="15.75" customHeight="1">
      <c r="M204" s="1"/>
    </row>
    <row r="205" ht="15.75" customHeight="1">
      <c r="M205" s="1"/>
    </row>
    <row r="206" ht="15.75" customHeight="1">
      <c r="M206" s="1"/>
    </row>
    <row r="207" ht="15.75" customHeight="1">
      <c r="M207" s="1"/>
    </row>
    <row r="208" ht="15.75" customHeight="1">
      <c r="M208" s="1"/>
    </row>
    <row r="209" ht="15.75" customHeight="1">
      <c r="M209" s="1"/>
    </row>
    <row r="210" ht="15.75" customHeight="1">
      <c r="M210" s="1"/>
    </row>
    <row r="211" ht="15.75" customHeight="1">
      <c r="M211" s="1"/>
    </row>
    <row r="212" ht="15.75" customHeight="1">
      <c r="M212" s="1"/>
    </row>
    <row r="213" ht="15.75" customHeight="1">
      <c r="M213" s="1"/>
    </row>
    <row r="214" ht="15.75" customHeight="1">
      <c r="M214" s="1"/>
    </row>
    <row r="215" ht="15.75" customHeight="1">
      <c r="M215" s="1"/>
    </row>
    <row r="216" ht="15.75" customHeight="1">
      <c r="M216" s="1"/>
    </row>
    <row r="217" ht="15.75" customHeight="1">
      <c r="M217" s="1"/>
    </row>
    <row r="218" ht="15.75" customHeight="1">
      <c r="M218" s="1"/>
    </row>
    <row r="219" ht="15.75" customHeight="1">
      <c r="M219" s="1"/>
    </row>
    <row r="220" ht="15.75" customHeight="1">
      <c r="M220" s="1"/>
    </row>
    <row r="221" ht="15.75" customHeight="1">
      <c r="M221" s="1"/>
    </row>
    <row r="222" ht="15.75" customHeight="1">
      <c r="M222" s="1"/>
    </row>
    <row r="223" ht="15.75" customHeight="1">
      <c r="M223" s="1"/>
    </row>
    <row r="224" ht="15.75" customHeight="1">
      <c r="M224" s="1"/>
    </row>
    <row r="225" ht="15.75" customHeight="1">
      <c r="M225" s="1"/>
    </row>
    <row r="226" ht="15.75" customHeight="1">
      <c r="M226" s="1"/>
    </row>
    <row r="227" ht="15.75" customHeight="1">
      <c r="M227" s="1"/>
    </row>
    <row r="228" ht="15.75" customHeight="1">
      <c r="M228" s="1"/>
    </row>
    <row r="229" ht="15.75" customHeight="1">
      <c r="M229" s="1"/>
    </row>
    <row r="230" ht="15.75" customHeight="1">
      <c r="M230" s="1"/>
    </row>
    <row r="231" ht="15.75" customHeight="1">
      <c r="M231" s="1"/>
    </row>
    <row r="232" ht="15.75" customHeight="1">
      <c r="M232" s="1"/>
    </row>
    <row r="233" ht="15.75" customHeight="1">
      <c r="M233" s="1"/>
    </row>
    <row r="234" ht="15.75" customHeight="1">
      <c r="M234" s="1"/>
    </row>
    <row r="235" ht="15.75" customHeight="1">
      <c r="M235" s="1"/>
    </row>
    <row r="236" ht="15.75" customHeight="1">
      <c r="M236" s="1"/>
    </row>
    <row r="237" ht="15.75" customHeight="1">
      <c r="M237" s="1"/>
    </row>
    <row r="238" ht="15.75" customHeight="1">
      <c r="M238" s="1"/>
    </row>
    <row r="239" ht="15.75" customHeight="1">
      <c r="M239" s="1"/>
    </row>
    <row r="240" ht="15.75" customHeight="1">
      <c r="M240" s="1"/>
    </row>
    <row r="241" ht="15.75" customHeight="1">
      <c r="M241" s="1"/>
    </row>
    <row r="242" ht="15.75" customHeight="1">
      <c r="M242" s="1"/>
    </row>
    <row r="243" ht="15.75" customHeight="1">
      <c r="M243" s="1"/>
    </row>
    <row r="244" ht="15.75" customHeight="1">
      <c r="M244" s="1"/>
    </row>
    <row r="245" ht="15.75" customHeight="1">
      <c r="M245" s="1"/>
    </row>
    <row r="246" ht="15.75" customHeight="1">
      <c r="M246" s="1"/>
    </row>
    <row r="247" ht="15.75" customHeight="1">
      <c r="M247" s="1"/>
    </row>
    <row r="248" ht="15.75" customHeight="1">
      <c r="M248" s="1"/>
    </row>
    <row r="249" ht="15.75" customHeight="1">
      <c r="M249" s="1"/>
    </row>
    <row r="250" ht="15.75" customHeight="1">
      <c r="M250" s="1"/>
    </row>
    <row r="251" ht="15.75" customHeight="1">
      <c r="M251" s="1"/>
    </row>
    <row r="252" ht="15.75" customHeight="1">
      <c r="M252" s="1"/>
    </row>
    <row r="253" ht="15.75" customHeight="1">
      <c r="M253" s="1"/>
    </row>
    <row r="254" ht="15.75" customHeight="1">
      <c r="M254" s="1"/>
    </row>
    <row r="255" ht="15.75" customHeight="1">
      <c r="M255" s="1"/>
    </row>
    <row r="256" ht="15.75" customHeight="1">
      <c r="M256" s="1"/>
    </row>
    <row r="257" ht="15.75" customHeight="1">
      <c r="M257" s="1"/>
    </row>
    <row r="258" ht="15.75" customHeight="1">
      <c r="M258" s="1"/>
    </row>
    <row r="259" ht="15.75" customHeight="1">
      <c r="M259" s="1"/>
    </row>
    <row r="260" ht="15.75" customHeight="1">
      <c r="M260" s="1"/>
    </row>
    <row r="261" ht="15.75" customHeight="1">
      <c r="M261" s="1"/>
    </row>
    <row r="262" ht="15.75" customHeight="1">
      <c r="M262" s="1"/>
    </row>
    <row r="263" ht="15.75" customHeight="1">
      <c r="M263" s="1"/>
    </row>
    <row r="264" ht="15.75" customHeight="1">
      <c r="M264" s="1"/>
    </row>
    <row r="265" ht="15.75" customHeight="1">
      <c r="M265" s="1"/>
    </row>
    <row r="266" ht="15.75" customHeight="1">
      <c r="M266" s="1"/>
    </row>
    <row r="267" ht="15.75" customHeight="1">
      <c r="M267" s="1"/>
    </row>
    <row r="268" ht="15.75" customHeight="1">
      <c r="M268" s="1"/>
    </row>
    <row r="269" ht="15.75" customHeight="1">
      <c r="M269" s="1"/>
    </row>
    <row r="270" ht="15.75" customHeight="1">
      <c r="M270" s="1"/>
    </row>
    <row r="271" ht="15.75" customHeight="1">
      <c r="M271" s="1"/>
    </row>
    <row r="272" ht="15.75" customHeight="1">
      <c r="M272" s="1"/>
    </row>
    <row r="273" ht="15.75" customHeight="1">
      <c r="M273" s="1"/>
    </row>
    <row r="274" ht="15.75" customHeight="1">
      <c r="M274" s="1"/>
    </row>
    <row r="275" ht="15.75" customHeight="1">
      <c r="M275" s="1"/>
    </row>
    <row r="276" ht="15.75" customHeight="1">
      <c r="M276" s="1"/>
    </row>
    <row r="277" ht="15.75" customHeight="1">
      <c r="M277" s="1"/>
    </row>
    <row r="278" ht="15.75" customHeight="1">
      <c r="M278" s="1"/>
    </row>
    <row r="279" ht="15.75" customHeight="1">
      <c r="M279" s="1"/>
    </row>
    <row r="280" ht="15.75" customHeight="1">
      <c r="M280" s="1"/>
    </row>
    <row r="281" ht="15.75" customHeight="1">
      <c r="M281" s="1"/>
    </row>
    <row r="282" ht="15.75" customHeight="1">
      <c r="M282" s="1"/>
    </row>
    <row r="283" ht="15.75" customHeight="1">
      <c r="M283" s="1"/>
    </row>
    <row r="284" ht="15.75" customHeight="1">
      <c r="M284" s="1"/>
    </row>
    <row r="285" ht="15.75" customHeight="1">
      <c r="M285" s="1"/>
    </row>
    <row r="286" ht="15.75" customHeight="1">
      <c r="M286" s="1"/>
    </row>
    <row r="287" ht="15.75" customHeight="1">
      <c r="M287" s="1"/>
    </row>
    <row r="288" ht="15.75" customHeight="1">
      <c r="M288" s="1"/>
    </row>
    <row r="289" ht="15.75" customHeight="1">
      <c r="M289" s="1"/>
    </row>
    <row r="290" ht="15.75" customHeight="1">
      <c r="M290" s="1"/>
    </row>
    <row r="291" ht="15.75" customHeight="1">
      <c r="M291" s="1"/>
    </row>
    <row r="292" ht="15.75" customHeight="1">
      <c r="M292" s="1"/>
    </row>
    <row r="293" ht="15.75" customHeight="1">
      <c r="M293" s="1"/>
    </row>
    <row r="294" ht="15.75" customHeight="1">
      <c r="M294" s="1"/>
    </row>
    <row r="295" ht="15.75" customHeight="1">
      <c r="M295" s="1"/>
    </row>
    <row r="296" ht="15.75" customHeight="1">
      <c r="M296" s="1"/>
    </row>
    <row r="297" ht="15.75" customHeight="1">
      <c r="M297" s="1"/>
    </row>
    <row r="298" ht="15.75" customHeight="1">
      <c r="M298" s="1"/>
    </row>
    <row r="299" ht="15.75" customHeight="1">
      <c r="M299" s="1"/>
    </row>
    <row r="300" ht="15.75" customHeight="1">
      <c r="M300" s="1"/>
    </row>
    <row r="301" ht="15.75" customHeight="1">
      <c r="M301" s="1"/>
    </row>
    <row r="302" ht="15.75" customHeight="1">
      <c r="M302" s="1"/>
    </row>
    <row r="303" ht="15.75" customHeight="1">
      <c r="M303" s="1"/>
    </row>
    <row r="304" ht="15.75" customHeight="1">
      <c r="M304" s="1"/>
    </row>
    <row r="305" ht="15.75" customHeight="1">
      <c r="M305" s="1"/>
    </row>
    <row r="306" ht="15.75" customHeight="1">
      <c r="M306" s="1"/>
    </row>
    <row r="307" ht="15.75" customHeight="1">
      <c r="M307" s="1"/>
    </row>
    <row r="308" ht="15.75" customHeight="1">
      <c r="M308" s="1"/>
    </row>
    <row r="309" ht="15.75" customHeight="1">
      <c r="M309" s="1"/>
    </row>
    <row r="310" ht="15.75" customHeight="1">
      <c r="M310" s="1"/>
    </row>
    <row r="311" ht="15.75" customHeight="1">
      <c r="M311" s="1"/>
    </row>
    <row r="312" ht="15.75" customHeight="1">
      <c r="M312" s="1"/>
    </row>
    <row r="313" ht="15.75" customHeight="1">
      <c r="M313" s="1"/>
    </row>
    <row r="314" ht="15.75" customHeight="1">
      <c r="M314" s="1"/>
    </row>
    <row r="315" ht="15.75" customHeight="1">
      <c r="M315" s="1"/>
    </row>
    <row r="316" ht="15.75" customHeight="1">
      <c r="M316" s="1"/>
    </row>
    <row r="317" ht="15.75" customHeight="1">
      <c r="M317" s="1"/>
    </row>
    <row r="318" ht="15.75" customHeight="1">
      <c r="M318" s="1"/>
    </row>
    <row r="319" ht="15.75" customHeight="1">
      <c r="M319" s="1"/>
    </row>
    <row r="320" ht="15.75" customHeight="1">
      <c r="M320" s="1"/>
    </row>
    <row r="321" ht="15.75" customHeight="1">
      <c r="M321" s="1"/>
    </row>
    <row r="322" ht="15.75" customHeight="1">
      <c r="M322" s="1"/>
    </row>
    <row r="323" ht="15.75" customHeight="1">
      <c r="M323" s="1"/>
    </row>
    <row r="324" ht="15.75" customHeight="1">
      <c r="M324" s="1"/>
    </row>
    <row r="325" ht="15.75" customHeight="1">
      <c r="M325" s="1"/>
    </row>
    <row r="326" ht="15.75" customHeight="1">
      <c r="M326" s="1"/>
    </row>
    <row r="327" ht="15.75" customHeight="1">
      <c r="M327" s="1"/>
    </row>
    <row r="328" ht="15.75" customHeight="1">
      <c r="M328" s="1"/>
    </row>
    <row r="329" ht="15.75" customHeight="1">
      <c r="M329" s="1"/>
    </row>
    <row r="330" ht="15.75" customHeight="1">
      <c r="M330" s="1"/>
    </row>
    <row r="331" ht="15.75" customHeight="1">
      <c r="M331" s="1"/>
    </row>
    <row r="332" ht="15.75" customHeight="1">
      <c r="M332" s="1"/>
    </row>
    <row r="333" ht="15.75" customHeight="1">
      <c r="M333" s="1"/>
    </row>
    <row r="334" ht="15.75" customHeight="1">
      <c r="M334" s="1"/>
    </row>
    <row r="335" ht="15.75" customHeight="1">
      <c r="M335" s="1"/>
    </row>
    <row r="336" ht="15.75" customHeight="1">
      <c r="M336" s="1"/>
    </row>
    <row r="337" ht="15.75" customHeight="1">
      <c r="M337" s="1"/>
    </row>
    <row r="338" ht="15.75" customHeight="1">
      <c r="M338" s="1"/>
    </row>
    <row r="339" ht="15.75" customHeight="1">
      <c r="M339" s="1"/>
    </row>
    <row r="340" ht="15.75" customHeight="1">
      <c r="M340" s="1"/>
    </row>
    <row r="341" ht="15.75" customHeight="1">
      <c r="M341" s="1"/>
    </row>
    <row r="342" ht="15.75" customHeight="1">
      <c r="M342" s="1"/>
    </row>
    <row r="343" ht="15.75" customHeight="1">
      <c r="M343" s="1"/>
    </row>
    <row r="344" ht="15.75" customHeight="1">
      <c r="M344" s="1"/>
    </row>
    <row r="345" ht="15.75" customHeight="1">
      <c r="M345" s="1"/>
    </row>
    <row r="346" ht="15.75" customHeight="1">
      <c r="M346" s="1"/>
    </row>
    <row r="347" ht="15.75" customHeight="1">
      <c r="M347" s="1"/>
    </row>
    <row r="348" ht="15.75" customHeight="1">
      <c r="M348" s="1"/>
    </row>
    <row r="349" ht="15.75" customHeight="1">
      <c r="M349" s="1"/>
    </row>
    <row r="350" ht="15.75" customHeight="1">
      <c r="M350" s="1"/>
    </row>
    <row r="351" ht="15.75" customHeight="1">
      <c r="M351" s="1"/>
    </row>
    <row r="352" ht="15.75" customHeight="1">
      <c r="M352" s="1"/>
    </row>
    <row r="353" ht="15.75" customHeight="1">
      <c r="M353" s="1"/>
    </row>
    <row r="354" ht="15.75" customHeight="1">
      <c r="M354" s="1"/>
    </row>
    <row r="355" ht="15.75" customHeight="1">
      <c r="M355" s="1"/>
    </row>
    <row r="356" ht="15.75" customHeight="1">
      <c r="M356" s="1"/>
    </row>
    <row r="357" ht="15.75" customHeight="1">
      <c r="M357" s="1"/>
    </row>
    <row r="358" ht="15.75" customHeight="1">
      <c r="M358" s="1"/>
    </row>
    <row r="359" ht="15.75" customHeight="1">
      <c r="M359" s="1"/>
    </row>
    <row r="360" ht="15.75" customHeight="1">
      <c r="M360" s="1"/>
    </row>
    <row r="361" ht="15.75" customHeight="1">
      <c r="M361" s="1"/>
    </row>
    <row r="362" ht="15.75" customHeight="1">
      <c r="M362" s="1"/>
    </row>
    <row r="363" ht="15.75" customHeight="1">
      <c r="M363" s="1"/>
    </row>
    <row r="364" ht="15.75" customHeight="1">
      <c r="M364" s="1"/>
    </row>
    <row r="365" ht="15.75" customHeight="1">
      <c r="M365" s="1"/>
    </row>
    <row r="366" ht="15.75" customHeight="1">
      <c r="M366" s="1"/>
    </row>
    <row r="367" ht="15.75" customHeight="1">
      <c r="M367" s="1"/>
    </row>
    <row r="368" ht="15.75" customHeight="1">
      <c r="M368" s="1"/>
    </row>
    <row r="369" ht="15.75" customHeight="1">
      <c r="M369" s="1"/>
    </row>
    <row r="370" ht="15.75" customHeight="1">
      <c r="M370" s="1"/>
    </row>
    <row r="371" ht="15.75" customHeight="1">
      <c r="M371" s="1"/>
    </row>
    <row r="372" ht="15.75" customHeight="1">
      <c r="M372" s="1"/>
    </row>
    <row r="373" ht="15.75" customHeight="1">
      <c r="M373" s="1"/>
    </row>
    <row r="374" ht="15.75" customHeight="1">
      <c r="M374" s="1"/>
    </row>
    <row r="375" ht="15.75" customHeight="1">
      <c r="M375" s="1"/>
    </row>
    <row r="376" ht="15.75" customHeight="1">
      <c r="M376" s="1"/>
    </row>
    <row r="377" ht="15.75" customHeight="1">
      <c r="M377" s="1"/>
    </row>
    <row r="378" ht="15.75" customHeight="1">
      <c r="M378" s="1"/>
    </row>
    <row r="379" ht="15.75" customHeight="1">
      <c r="M379" s="1"/>
    </row>
    <row r="380" ht="15.75" customHeight="1">
      <c r="M380" s="1"/>
    </row>
    <row r="381" ht="15.75" customHeight="1">
      <c r="M381" s="1"/>
    </row>
    <row r="382" ht="15.75" customHeight="1">
      <c r="M382" s="1"/>
    </row>
    <row r="383" ht="15.75" customHeight="1">
      <c r="M383" s="1"/>
    </row>
    <row r="384" ht="15.75" customHeight="1">
      <c r="M384" s="1"/>
    </row>
    <row r="385" ht="15.75" customHeight="1">
      <c r="M385" s="1"/>
    </row>
    <row r="386" ht="15.75" customHeight="1">
      <c r="M386" s="1"/>
    </row>
    <row r="387" ht="15.75" customHeight="1">
      <c r="M387" s="1"/>
    </row>
    <row r="388" ht="15.75" customHeight="1">
      <c r="M388" s="1"/>
    </row>
    <row r="389" ht="15.75" customHeight="1">
      <c r="M389" s="1"/>
    </row>
    <row r="390" ht="15.75" customHeight="1">
      <c r="M390" s="1"/>
    </row>
    <row r="391" ht="15.75" customHeight="1">
      <c r="M391" s="1"/>
    </row>
    <row r="392" ht="15.75" customHeight="1">
      <c r="M392" s="1"/>
    </row>
    <row r="393" ht="15.75" customHeight="1">
      <c r="M393" s="1"/>
    </row>
    <row r="394" ht="15.75" customHeight="1">
      <c r="M394" s="1"/>
    </row>
    <row r="395" ht="15.75" customHeight="1">
      <c r="M395" s="1"/>
    </row>
    <row r="396" ht="15.75" customHeight="1">
      <c r="M396" s="1"/>
    </row>
    <row r="397" ht="15.75" customHeight="1">
      <c r="M397" s="1"/>
    </row>
    <row r="398" ht="15.75" customHeight="1">
      <c r="M398" s="1"/>
    </row>
    <row r="399" ht="15.75" customHeight="1">
      <c r="M399" s="1"/>
    </row>
    <row r="400" ht="15.75" customHeight="1">
      <c r="M400" s="1"/>
    </row>
    <row r="401" ht="15.75" customHeight="1">
      <c r="M401" s="1"/>
    </row>
    <row r="402" ht="15.75" customHeight="1">
      <c r="M402" s="1"/>
    </row>
    <row r="403" ht="15.75" customHeight="1">
      <c r="M403" s="1"/>
    </row>
    <row r="404" ht="15.75" customHeight="1">
      <c r="M404" s="1"/>
    </row>
    <row r="405" ht="15.75" customHeight="1">
      <c r="M405" s="1"/>
    </row>
    <row r="406" ht="15.75" customHeight="1">
      <c r="M406" s="1"/>
    </row>
    <row r="407" ht="15.75" customHeight="1">
      <c r="M407" s="1"/>
    </row>
    <row r="408" ht="15.75" customHeight="1">
      <c r="M408" s="1"/>
    </row>
    <row r="409" ht="15.75" customHeight="1">
      <c r="M409" s="1"/>
    </row>
    <row r="410" ht="15.75" customHeight="1">
      <c r="M410" s="1"/>
    </row>
    <row r="411" ht="15.75" customHeight="1">
      <c r="M411" s="1"/>
    </row>
    <row r="412" ht="15.75" customHeight="1">
      <c r="M412" s="1"/>
    </row>
    <row r="413" ht="15.75" customHeight="1">
      <c r="M413" s="1"/>
    </row>
    <row r="414" ht="15.75" customHeight="1">
      <c r="M414" s="1"/>
    </row>
    <row r="415" ht="15.75" customHeight="1">
      <c r="M415" s="1"/>
    </row>
    <row r="416" ht="15.75" customHeight="1">
      <c r="M416" s="1"/>
    </row>
    <row r="417" ht="15.75" customHeight="1">
      <c r="M417" s="1"/>
    </row>
    <row r="418" ht="15.75" customHeight="1">
      <c r="M418" s="1"/>
    </row>
    <row r="419" ht="15.75" customHeight="1">
      <c r="M419" s="1"/>
    </row>
    <row r="420" ht="15.75" customHeight="1">
      <c r="M420" s="1"/>
    </row>
    <row r="421" ht="15.75" customHeight="1">
      <c r="M421" s="1"/>
    </row>
    <row r="422" ht="15.75" customHeight="1">
      <c r="M422" s="1"/>
    </row>
    <row r="423" ht="15.75" customHeight="1">
      <c r="M423" s="1"/>
    </row>
    <row r="424" ht="15.75" customHeight="1">
      <c r="M424" s="1"/>
    </row>
    <row r="425" ht="15.75" customHeight="1">
      <c r="M425" s="1"/>
    </row>
    <row r="426" ht="15.75" customHeight="1">
      <c r="M426" s="1"/>
    </row>
    <row r="427" ht="15.75" customHeight="1">
      <c r="M427" s="1"/>
    </row>
    <row r="428" ht="15.75" customHeight="1">
      <c r="M428" s="1"/>
    </row>
    <row r="429" ht="15.75" customHeight="1">
      <c r="M429" s="1"/>
    </row>
    <row r="430" ht="15.75" customHeight="1">
      <c r="M430" s="1"/>
    </row>
    <row r="431" ht="15.75" customHeight="1">
      <c r="M431" s="1"/>
    </row>
    <row r="432" ht="15.75" customHeight="1">
      <c r="M432" s="1"/>
    </row>
    <row r="433" ht="15.75" customHeight="1">
      <c r="M433" s="1"/>
    </row>
    <row r="434" ht="15.75" customHeight="1">
      <c r="M434" s="1"/>
    </row>
    <row r="435" ht="15.75" customHeight="1">
      <c r="M435" s="1"/>
    </row>
    <row r="436" ht="15.75" customHeight="1">
      <c r="M436" s="1"/>
    </row>
    <row r="437" ht="15.75" customHeight="1">
      <c r="M437" s="1"/>
    </row>
    <row r="438" ht="15.75" customHeight="1">
      <c r="M438" s="1"/>
    </row>
    <row r="439" ht="15.75" customHeight="1">
      <c r="M439" s="1"/>
    </row>
    <row r="440" ht="15.75" customHeight="1">
      <c r="M440" s="1"/>
    </row>
    <row r="441" ht="15.75" customHeight="1">
      <c r="M441" s="1"/>
    </row>
    <row r="442" ht="15.75" customHeight="1">
      <c r="M442" s="1"/>
    </row>
    <row r="443" ht="15.75" customHeight="1">
      <c r="M443" s="1"/>
    </row>
    <row r="444" ht="15.75" customHeight="1">
      <c r="M444" s="1"/>
    </row>
    <row r="445" ht="15.75" customHeight="1">
      <c r="M445" s="1"/>
    </row>
    <row r="446" ht="15.75" customHeight="1">
      <c r="M446" s="1"/>
    </row>
    <row r="447" ht="15.75" customHeight="1">
      <c r="M447" s="1"/>
    </row>
    <row r="448" ht="15.75" customHeight="1">
      <c r="M448" s="1"/>
    </row>
    <row r="449" ht="15.75" customHeight="1">
      <c r="M449" s="1"/>
    </row>
    <row r="450" ht="15.75" customHeight="1">
      <c r="M450" s="1"/>
    </row>
    <row r="451" ht="15.75" customHeight="1">
      <c r="M451" s="1"/>
    </row>
    <row r="452" ht="15.75" customHeight="1">
      <c r="M452" s="1"/>
    </row>
    <row r="453" ht="15.75" customHeight="1">
      <c r="M453" s="1"/>
    </row>
    <row r="454" ht="15.75" customHeight="1">
      <c r="M454" s="1"/>
    </row>
    <row r="455" ht="15.75" customHeight="1">
      <c r="M455" s="1"/>
    </row>
    <row r="456" ht="15.75" customHeight="1">
      <c r="M456" s="1"/>
    </row>
    <row r="457" ht="15.75" customHeight="1">
      <c r="M457" s="1"/>
    </row>
    <row r="458" ht="15.75" customHeight="1">
      <c r="M458" s="1"/>
    </row>
    <row r="459" ht="15.75" customHeight="1">
      <c r="M459" s="1"/>
    </row>
    <row r="460" ht="15.75" customHeight="1">
      <c r="M460" s="1"/>
    </row>
    <row r="461" ht="15.75" customHeight="1">
      <c r="M461" s="1"/>
    </row>
    <row r="462" ht="15.75" customHeight="1">
      <c r="M462" s="1"/>
    </row>
    <row r="463" ht="15.75" customHeight="1">
      <c r="M463" s="1"/>
    </row>
    <row r="464" ht="15.75" customHeight="1">
      <c r="M464" s="1"/>
    </row>
    <row r="465" ht="15.75" customHeight="1">
      <c r="M465" s="1"/>
    </row>
    <row r="466" ht="15.75" customHeight="1">
      <c r="M466" s="1"/>
    </row>
    <row r="467" ht="15.75" customHeight="1">
      <c r="M467" s="1"/>
    </row>
    <row r="468" ht="15.75" customHeight="1">
      <c r="M468" s="1"/>
    </row>
    <row r="469" ht="15.75" customHeight="1">
      <c r="M469" s="1"/>
    </row>
    <row r="470" ht="15.75" customHeight="1">
      <c r="M470" s="1"/>
    </row>
    <row r="471" ht="15.75" customHeight="1">
      <c r="M471" s="1"/>
    </row>
    <row r="472" ht="15.75" customHeight="1">
      <c r="M472" s="1"/>
    </row>
    <row r="473" ht="15.75" customHeight="1">
      <c r="M473" s="1"/>
    </row>
    <row r="474" ht="15.75" customHeight="1">
      <c r="M474" s="1"/>
    </row>
    <row r="475" ht="15.75" customHeight="1">
      <c r="M475" s="1"/>
    </row>
    <row r="476" ht="15.75" customHeight="1">
      <c r="M476" s="1"/>
    </row>
    <row r="477" ht="15.75" customHeight="1">
      <c r="M477" s="1"/>
    </row>
    <row r="478" ht="15.75" customHeight="1">
      <c r="M478" s="1"/>
    </row>
    <row r="479" ht="15.75" customHeight="1">
      <c r="M479" s="1"/>
    </row>
    <row r="480" ht="15.75" customHeight="1">
      <c r="M480" s="1"/>
    </row>
    <row r="481" ht="15.75" customHeight="1">
      <c r="M481" s="1"/>
    </row>
    <row r="482" ht="15.75" customHeight="1">
      <c r="M482" s="1"/>
    </row>
    <row r="483" ht="15.75" customHeight="1">
      <c r="M483" s="1"/>
    </row>
    <row r="484" ht="15.75" customHeight="1">
      <c r="M484" s="1"/>
    </row>
    <row r="485" ht="15.75" customHeight="1">
      <c r="M485" s="1"/>
    </row>
    <row r="486" ht="15.75" customHeight="1">
      <c r="M486" s="1"/>
    </row>
    <row r="487" ht="15.75" customHeight="1">
      <c r="M487" s="1"/>
    </row>
    <row r="488" ht="15.75" customHeight="1">
      <c r="M488" s="1"/>
    </row>
    <row r="489" ht="15.75" customHeight="1">
      <c r="M489" s="1"/>
    </row>
    <row r="490" ht="15.75" customHeight="1">
      <c r="M490" s="1"/>
    </row>
    <row r="491" ht="15.75" customHeight="1">
      <c r="M491" s="1"/>
    </row>
    <row r="492" ht="15.75" customHeight="1">
      <c r="M492" s="1"/>
    </row>
    <row r="493" ht="15.75" customHeight="1">
      <c r="M493" s="1"/>
    </row>
    <row r="494" ht="15.75" customHeight="1">
      <c r="M494" s="1"/>
    </row>
    <row r="495" ht="15.75" customHeight="1">
      <c r="M495" s="1"/>
    </row>
    <row r="496" ht="15.75" customHeight="1">
      <c r="M496" s="1"/>
    </row>
    <row r="497" ht="15.75" customHeight="1">
      <c r="M497" s="1"/>
    </row>
    <row r="498" ht="15.75" customHeight="1">
      <c r="M498" s="1"/>
    </row>
    <row r="499" ht="15.75" customHeight="1">
      <c r="M499" s="1"/>
    </row>
    <row r="500" ht="15.75" customHeight="1">
      <c r="M500" s="1"/>
    </row>
    <row r="501" ht="15.75" customHeight="1">
      <c r="M501" s="1"/>
    </row>
    <row r="502" ht="15.75" customHeight="1">
      <c r="M502" s="1"/>
    </row>
    <row r="503" ht="15.75" customHeight="1">
      <c r="M503" s="1"/>
    </row>
    <row r="504" ht="15.75" customHeight="1">
      <c r="M504" s="1"/>
    </row>
    <row r="505" ht="15.75" customHeight="1">
      <c r="M505" s="1"/>
    </row>
    <row r="506" ht="15.75" customHeight="1">
      <c r="M506" s="1"/>
    </row>
    <row r="507" ht="15.75" customHeight="1">
      <c r="M507" s="1"/>
    </row>
    <row r="508" ht="15.75" customHeight="1">
      <c r="M508" s="1"/>
    </row>
    <row r="509" ht="15.75" customHeight="1">
      <c r="M509" s="1"/>
    </row>
    <row r="510" ht="15.75" customHeight="1">
      <c r="M510" s="1"/>
    </row>
    <row r="511" ht="15.75" customHeight="1">
      <c r="M511" s="1"/>
    </row>
    <row r="512" ht="15.75" customHeight="1">
      <c r="M512" s="1"/>
    </row>
    <row r="513" ht="15.75" customHeight="1">
      <c r="M513" s="1"/>
    </row>
    <row r="514" ht="15.75" customHeight="1">
      <c r="M514" s="1"/>
    </row>
    <row r="515" ht="15.75" customHeight="1">
      <c r="M515" s="1"/>
    </row>
    <row r="516" ht="15.75" customHeight="1">
      <c r="M516" s="1"/>
    </row>
    <row r="517" ht="15.75" customHeight="1">
      <c r="M517" s="1"/>
    </row>
    <row r="518" ht="15.75" customHeight="1">
      <c r="M518" s="1"/>
    </row>
    <row r="519" ht="15.75" customHeight="1">
      <c r="M519" s="1"/>
    </row>
    <row r="520" ht="15.75" customHeight="1">
      <c r="M520" s="1"/>
    </row>
    <row r="521" ht="15.75" customHeight="1">
      <c r="M521" s="1"/>
    </row>
    <row r="522" ht="15.75" customHeight="1">
      <c r="M522" s="1"/>
    </row>
    <row r="523" ht="15.75" customHeight="1">
      <c r="M523" s="1"/>
    </row>
    <row r="524" ht="15.75" customHeight="1">
      <c r="M524" s="1"/>
    </row>
    <row r="525" ht="15.75" customHeight="1">
      <c r="M525" s="1"/>
    </row>
    <row r="526" ht="15.75" customHeight="1">
      <c r="M526" s="1"/>
    </row>
    <row r="527" ht="15.75" customHeight="1">
      <c r="M527" s="1"/>
    </row>
    <row r="528" ht="15.75" customHeight="1">
      <c r="M528" s="1"/>
    </row>
    <row r="529" ht="15.75" customHeight="1">
      <c r="M529" s="1"/>
    </row>
    <row r="530" ht="15.75" customHeight="1">
      <c r="M530" s="1"/>
    </row>
    <row r="531" ht="15.75" customHeight="1">
      <c r="M531" s="1"/>
    </row>
    <row r="532" ht="15.75" customHeight="1">
      <c r="M532" s="1"/>
    </row>
    <row r="533" ht="15.75" customHeight="1">
      <c r="M533" s="1"/>
    </row>
    <row r="534" ht="15.75" customHeight="1">
      <c r="M534" s="1"/>
    </row>
    <row r="535" ht="15.75" customHeight="1">
      <c r="M535" s="1"/>
    </row>
    <row r="536" ht="15.75" customHeight="1">
      <c r="M536" s="1"/>
    </row>
    <row r="537" ht="15.75" customHeight="1">
      <c r="M537" s="1"/>
    </row>
    <row r="538" ht="15.75" customHeight="1">
      <c r="M538" s="1"/>
    </row>
    <row r="539" ht="15.75" customHeight="1">
      <c r="M539" s="1"/>
    </row>
    <row r="540" ht="15.75" customHeight="1">
      <c r="M540" s="1"/>
    </row>
    <row r="541" ht="15.75" customHeight="1">
      <c r="M541" s="1"/>
    </row>
    <row r="542" ht="15.75" customHeight="1">
      <c r="M542" s="1"/>
    </row>
    <row r="543" ht="15.75" customHeight="1">
      <c r="M543" s="1"/>
    </row>
    <row r="544" ht="15.75" customHeight="1">
      <c r="M544" s="1"/>
    </row>
    <row r="545" ht="15.75" customHeight="1">
      <c r="M545" s="1"/>
    </row>
    <row r="546" ht="15.75" customHeight="1">
      <c r="M546" s="1"/>
    </row>
    <row r="547" ht="15.75" customHeight="1">
      <c r="M547" s="1"/>
    </row>
    <row r="548" ht="15.75" customHeight="1">
      <c r="M548" s="1"/>
    </row>
    <row r="549" ht="15.75" customHeight="1">
      <c r="M549" s="1"/>
    </row>
    <row r="550" ht="15.75" customHeight="1">
      <c r="M550" s="1"/>
    </row>
    <row r="551" ht="15.75" customHeight="1">
      <c r="M551" s="1"/>
    </row>
    <row r="552" ht="15.75" customHeight="1">
      <c r="M552" s="1"/>
    </row>
    <row r="553" ht="15.75" customHeight="1">
      <c r="M553" s="1"/>
    </row>
    <row r="554" ht="15.75" customHeight="1">
      <c r="M554" s="1"/>
    </row>
    <row r="555" ht="15.75" customHeight="1">
      <c r="M555" s="1"/>
    </row>
    <row r="556" ht="15.75" customHeight="1">
      <c r="M556" s="1"/>
    </row>
    <row r="557" ht="15.75" customHeight="1">
      <c r="M557" s="1"/>
    </row>
    <row r="558" ht="15.75" customHeight="1">
      <c r="M558" s="1"/>
    </row>
    <row r="559" ht="15.75" customHeight="1">
      <c r="M559" s="1"/>
    </row>
    <row r="560" ht="15.75" customHeight="1">
      <c r="M560" s="1"/>
    </row>
    <row r="561" ht="15.75" customHeight="1">
      <c r="M561" s="1"/>
    </row>
    <row r="562" ht="15.75" customHeight="1">
      <c r="M562" s="1"/>
    </row>
    <row r="563" ht="15.75" customHeight="1">
      <c r="M563" s="1"/>
    </row>
    <row r="564" ht="15.75" customHeight="1">
      <c r="M564" s="1"/>
    </row>
    <row r="565" ht="15.75" customHeight="1">
      <c r="M565" s="1"/>
    </row>
    <row r="566" ht="15.75" customHeight="1">
      <c r="M566" s="1"/>
    </row>
    <row r="567" ht="15.75" customHeight="1">
      <c r="M567" s="1"/>
    </row>
    <row r="568" ht="15.75" customHeight="1">
      <c r="M568" s="1"/>
    </row>
    <row r="569" ht="15.75" customHeight="1">
      <c r="M569" s="1"/>
    </row>
    <row r="570" ht="15.75" customHeight="1">
      <c r="M570" s="1"/>
    </row>
    <row r="571" ht="15.75" customHeight="1">
      <c r="M571" s="1"/>
    </row>
    <row r="572" ht="15.75" customHeight="1">
      <c r="M572" s="1"/>
    </row>
    <row r="573" ht="15.75" customHeight="1">
      <c r="M573" s="1"/>
    </row>
    <row r="574" ht="15.75" customHeight="1">
      <c r="M574" s="1"/>
    </row>
    <row r="575" ht="15.75" customHeight="1">
      <c r="M575" s="1"/>
    </row>
    <row r="576" ht="15.75" customHeight="1">
      <c r="M576" s="1"/>
    </row>
    <row r="577" ht="15.75" customHeight="1">
      <c r="M577" s="1"/>
    </row>
    <row r="578" ht="15.75" customHeight="1">
      <c r="M578" s="1"/>
    </row>
    <row r="579" ht="15.75" customHeight="1">
      <c r="M579" s="1"/>
    </row>
    <row r="580" ht="15.75" customHeight="1">
      <c r="M580" s="1"/>
    </row>
    <row r="581" ht="15.75" customHeight="1">
      <c r="M581" s="1"/>
    </row>
    <row r="582" ht="15.75" customHeight="1">
      <c r="M582" s="1"/>
    </row>
    <row r="583" ht="15.75" customHeight="1">
      <c r="M583" s="1"/>
    </row>
    <row r="584" ht="15.75" customHeight="1">
      <c r="M584" s="1"/>
    </row>
    <row r="585" ht="15.75" customHeight="1">
      <c r="M585" s="1"/>
    </row>
    <row r="586" ht="15.75" customHeight="1">
      <c r="M586" s="1"/>
    </row>
    <row r="587" ht="15.75" customHeight="1">
      <c r="M587" s="1"/>
    </row>
    <row r="588" ht="15.75" customHeight="1">
      <c r="M588" s="1"/>
    </row>
    <row r="589" ht="15.75" customHeight="1">
      <c r="M589" s="1"/>
    </row>
    <row r="590" ht="15.75" customHeight="1">
      <c r="M590" s="1"/>
    </row>
    <row r="591" ht="15.75" customHeight="1">
      <c r="M591" s="1"/>
    </row>
    <row r="592" ht="15.75" customHeight="1">
      <c r="M592" s="1"/>
    </row>
    <row r="593" ht="15.75" customHeight="1">
      <c r="M593" s="1"/>
    </row>
    <row r="594" ht="15.75" customHeight="1">
      <c r="M594" s="1"/>
    </row>
    <row r="595" ht="15.75" customHeight="1">
      <c r="M595" s="1"/>
    </row>
    <row r="596" ht="15.75" customHeight="1">
      <c r="M596" s="1"/>
    </row>
    <row r="597" ht="15.75" customHeight="1">
      <c r="M597" s="1"/>
    </row>
    <row r="598" ht="15.75" customHeight="1">
      <c r="M598" s="1"/>
    </row>
    <row r="599" ht="15.75" customHeight="1">
      <c r="M599" s="1"/>
    </row>
    <row r="600" ht="15.75" customHeight="1">
      <c r="M600" s="1"/>
    </row>
    <row r="601" ht="15.75" customHeight="1">
      <c r="M601" s="1"/>
    </row>
    <row r="602" ht="15.75" customHeight="1">
      <c r="M602" s="1"/>
    </row>
    <row r="603" ht="15.75" customHeight="1">
      <c r="M603" s="1"/>
    </row>
    <row r="604" ht="15.75" customHeight="1">
      <c r="M604" s="1"/>
    </row>
    <row r="605" ht="15.75" customHeight="1">
      <c r="M605" s="1"/>
    </row>
    <row r="606" ht="15.75" customHeight="1">
      <c r="M606" s="1"/>
    </row>
    <row r="607" ht="15.75" customHeight="1">
      <c r="M607" s="1"/>
    </row>
    <row r="608" ht="15.75" customHeight="1">
      <c r="M608" s="1"/>
    </row>
    <row r="609" ht="15.75" customHeight="1">
      <c r="M609" s="1"/>
    </row>
    <row r="610" ht="15.75" customHeight="1">
      <c r="M610" s="1"/>
    </row>
    <row r="611" ht="15.75" customHeight="1">
      <c r="M611" s="1"/>
    </row>
    <row r="612" ht="15.75" customHeight="1">
      <c r="M612" s="1"/>
    </row>
    <row r="613" ht="15.75" customHeight="1">
      <c r="M613" s="1"/>
    </row>
    <row r="614" ht="15.75" customHeight="1">
      <c r="M614" s="1"/>
    </row>
    <row r="615" ht="15.75" customHeight="1">
      <c r="M615" s="1"/>
    </row>
    <row r="616" ht="15.75" customHeight="1">
      <c r="M616" s="1"/>
    </row>
    <row r="617" ht="15.75" customHeight="1">
      <c r="M617" s="1"/>
    </row>
    <row r="618" ht="15.75" customHeight="1">
      <c r="M618" s="1"/>
    </row>
    <row r="619" ht="15.75" customHeight="1">
      <c r="M619" s="1"/>
    </row>
    <row r="620" ht="15.75" customHeight="1">
      <c r="M620" s="1"/>
    </row>
    <row r="621" ht="15.75" customHeight="1">
      <c r="M621" s="1"/>
    </row>
    <row r="622" ht="15.75" customHeight="1">
      <c r="M622" s="1"/>
    </row>
    <row r="623" ht="15.75" customHeight="1">
      <c r="M623" s="1"/>
    </row>
    <row r="624" ht="15.75" customHeight="1">
      <c r="M624" s="1"/>
    </row>
    <row r="625" ht="15.75" customHeight="1">
      <c r="M625" s="1"/>
    </row>
    <row r="626" ht="15.75" customHeight="1">
      <c r="M626" s="1"/>
    </row>
    <row r="627" ht="15.75" customHeight="1">
      <c r="M627" s="1"/>
    </row>
    <row r="628" ht="15.75" customHeight="1">
      <c r="M628" s="1"/>
    </row>
    <row r="629" ht="15.75" customHeight="1">
      <c r="M629" s="1"/>
    </row>
    <row r="630" ht="15.75" customHeight="1">
      <c r="M630" s="1"/>
    </row>
    <row r="631" ht="15.75" customHeight="1">
      <c r="M631" s="1"/>
    </row>
    <row r="632" ht="15.75" customHeight="1">
      <c r="M632" s="1"/>
    </row>
    <row r="633" ht="15.75" customHeight="1">
      <c r="M633" s="1"/>
    </row>
    <row r="634" ht="15.75" customHeight="1">
      <c r="M634" s="1"/>
    </row>
    <row r="635" ht="15.75" customHeight="1">
      <c r="M635" s="1"/>
    </row>
    <row r="636" ht="15.75" customHeight="1">
      <c r="M636" s="1"/>
    </row>
    <row r="637" ht="15.75" customHeight="1">
      <c r="M637" s="1"/>
    </row>
    <row r="638" ht="15.75" customHeight="1">
      <c r="M638" s="1"/>
    </row>
    <row r="639" ht="15.75" customHeight="1">
      <c r="M639" s="1"/>
    </row>
    <row r="640" ht="15.75" customHeight="1">
      <c r="M640" s="1"/>
    </row>
    <row r="641" ht="15.75" customHeight="1">
      <c r="M641" s="1"/>
    </row>
    <row r="642" ht="15.75" customHeight="1">
      <c r="M642" s="1"/>
    </row>
    <row r="643" ht="15.75" customHeight="1">
      <c r="M643" s="1"/>
    </row>
    <row r="644" ht="15.75" customHeight="1">
      <c r="M644" s="1"/>
    </row>
    <row r="645" ht="15.75" customHeight="1">
      <c r="M645" s="1"/>
    </row>
    <row r="646" ht="15.75" customHeight="1">
      <c r="M646" s="1"/>
    </row>
    <row r="647" ht="15.75" customHeight="1">
      <c r="M647" s="1"/>
    </row>
    <row r="648" ht="15.75" customHeight="1">
      <c r="M648" s="1"/>
    </row>
    <row r="649" ht="15.75" customHeight="1">
      <c r="M649" s="1"/>
    </row>
    <row r="650" ht="15.75" customHeight="1">
      <c r="M650" s="1"/>
    </row>
    <row r="651" ht="15.75" customHeight="1">
      <c r="M651" s="1"/>
    </row>
    <row r="652" ht="15.75" customHeight="1">
      <c r="M652" s="1"/>
    </row>
    <row r="653" ht="15.75" customHeight="1">
      <c r="M653" s="1"/>
    </row>
    <row r="654" ht="15.75" customHeight="1">
      <c r="M654" s="1"/>
    </row>
    <row r="655" ht="15.75" customHeight="1">
      <c r="M655" s="1"/>
    </row>
    <row r="656" ht="15.75" customHeight="1">
      <c r="M656" s="1"/>
    </row>
    <row r="657" ht="15.75" customHeight="1">
      <c r="M657" s="1"/>
    </row>
    <row r="658" ht="15.75" customHeight="1">
      <c r="M658" s="1"/>
    </row>
    <row r="659" ht="15.75" customHeight="1">
      <c r="M659" s="1"/>
    </row>
    <row r="660" ht="15.75" customHeight="1">
      <c r="M660" s="1"/>
    </row>
    <row r="661" ht="15.75" customHeight="1">
      <c r="M661" s="1"/>
    </row>
    <row r="662" ht="15.75" customHeight="1">
      <c r="M662" s="1"/>
    </row>
    <row r="663" ht="15.75" customHeight="1">
      <c r="M663" s="1"/>
    </row>
    <row r="664" ht="15.75" customHeight="1">
      <c r="M664" s="1"/>
    </row>
    <row r="665" ht="15.75" customHeight="1">
      <c r="M665" s="1"/>
    </row>
    <row r="666" ht="15.75" customHeight="1">
      <c r="M666" s="1"/>
    </row>
    <row r="667" ht="15.75" customHeight="1">
      <c r="M667" s="1"/>
    </row>
    <row r="668" ht="15.75" customHeight="1">
      <c r="M668" s="1"/>
    </row>
    <row r="669" ht="15.75" customHeight="1">
      <c r="M669" s="1"/>
    </row>
    <row r="670" ht="15.75" customHeight="1">
      <c r="M670" s="1"/>
    </row>
    <row r="671" ht="15.75" customHeight="1">
      <c r="M671" s="1"/>
    </row>
    <row r="672" ht="15.75" customHeight="1">
      <c r="M672" s="1"/>
    </row>
    <row r="673" ht="15.75" customHeight="1">
      <c r="M673" s="1"/>
    </row>
    <row r="674" ht="15.75" customHeight="1">
      <c r="M674" s="1"/>
    </row>
    <row r="675" ht="15.75" customHeight="1">
      <c r="M675" s="1"/>
    </row>
    <row r="676" ht="15.75" customHeight="1">
      <c r="M676" s="1"/>
    </row>
    <row r="677" ht="15.75" customHeight="1">
      <c r="M677" s="1"/>
    </row>
    <row r="678" ht="15.75" customHeight="1">
      <c r="M678" s="1"/>
    </row>
    <row r="679" ht="15.75" customHeight="1">
      <c r="M679" s="1"/>
    </row>
    <row r="680" ht="15.75" customHeight="1">
      <c r="M680" s="1"/>
    </row>
    <row r="681" ht="15.75" customHeight="1">
      <c r="M681" s="1"/>
    </row>
    <row r="682" ht="15.75" customHeight="1">
      <c r="M682" s="1"/>
    </row>
    <row r="683" ht="15.75" customHeight="1">
      <c r="M683" s="1"/>
    </row>
    <row r="684" ht="15.75" customHeight="1">
      <c r="M684" s="1"/>
    </row>
    <row r="685" ht="15.75" customHeight="1">
      <c r="M685" s="1"/>
    </row>
    <row r="686" ht="15.75" customHeight="1">
      <c r="M686" s="1"/>
    </row>
    <row r="687" ht="15.75" customHeight="1">
      <c r="M687" s="1"/>
    </row>
    <row r="688" ht="15.75" customHeight="1">
      <c r="M688" s="1"/>
    </row>
    <row r="689" ht="15.75" customHeight="1">
      <c r="M689" s="1"/>
    </row>
    <row r="690" ht="15.75" customHeight="1">
      <c r="M690" s="1"/>
    </row>
    <row r="691" ht="15.75" customHeight="1">
      <c r="M691" s="1"/>
    </row>
    <row r="692" ht="15.75" customHeight="1">
      <c r="M692" s="1"/>
    </row>
    <row r="693" ht="15.75" customHeight="1">
      <c r="M693" s="1"/>
    </row>
    <row r="694" ht="15.75" customHeight="1">
      <c r="M694" s="1"/>
    </row>
    <row r="695" ht="15.75" customHeight="1">
      <c r="M695" s="1"/>
    </row>
    <row r="696" ht="15.75" customHeight="1">
      <c r="M696" s="1"/>
    </row>
    <row r="697" ht="15.75" customHeight="1">
      <c r="M697" s="1"/>
    </row>
    <row r="698" ht="15.75" customHeight="1">
      <c r="M698" s="1"/>
    </row>
    <row r="699" ht="15.75" customHeight="1">
      <c r="M699" s="1"/>
    </row>
    <row r="700" ht="15.75" customHeight="1">
      <c r="M700" s="1"/>
    </row>
    <row r="701" ht="15.75" customHeight="1">
      <c r="M701" s="1"/>
    </row>
    <row r="702" ht="15.75" customHeight="1">
      <c r="M702" s="1"/>
    </row>
    <row r="703" ht="15.75" customHeight="1">
      <c r="M703" s="1"/>
    </row>
    <row r="704" ht="15.75" customHeight="1">
      <c r="M704" s="1"/>
    </row>
    <row r="705" ht="15.75" customHeight="1">
      <c r="M705" s="1"/>
    </row>
    <row r="706" ht="15.75" customHeight="1">
      <c r="M706" s="1"/>
    </row>
    <row r="707" ht="15.75" customHeight="1">
      <c r="M707" s="1"/>
    </row>
    <row r="708" ht="15.75" customHeight="1">
      <c r="M708" s="1"/>
    </row>
    <row r="709" ht="15.75" customHeight="1">
      <c r="M709" s="1"/>
    </row>
    <row r="710" ht="15.75" customHeight="1">
      <c r="M710" s="1"/>
    </row>
    <row r="711" ht="15.75" customHeight="1">
      <c r="M711" s="1"/>
    </row>
    <row r="712" ht="15.75" customHeight="1">
      <c r="M712" s="1"/>
    </row>
    <row r="713" ht="15.75" customHeight="1">
      <c r="M713" s="1"/>
    </row>
    <row r="714" ht="15.75" customHeight="1">
      <c r="M714" s="1"/>
    </row>
    <row r="715" ht="15.75" customHeight="1">
      <c r="M715" s="1"/>
    </row>
    <row r="716" ht="15.75" customHeight="1">
      <c r="M716" s="1"/>
    </row>
    <row r="717" ht="15.75" customHeight="1">
      <c r="M717" s="1"/>
    </row>
    <row r="718" ht="15.75" customHeight="1">
      <c r="M718" s="1"/>
    </row>
    <row r="719" ht="15.75" customHeight="1">
      <c r="M719" s="1"/>
    </row>
    <row r="720" ht="15.75" customHeight="1">
      <c r="M720" s="1"/>
    </row>
    <row r="721" ht="15.75" customHeight="1">
      <c r="M721" s="1"/>
    </row>
    <row r="722" ht="15.75" customHeight="1">
      <c r="M722" s="1"/>
    </row>
    <row r="723" ht="15.75" customHeight="1">
      <c r="M723" s="1"/>
    </row>
    <row r="724" ht="15.75" customHeight="1">
      <c r="M724" s="1"/>
    </row>
    <row r="725" ht="15.75" customHeight="1">
      <c r="M725" s="1"/>
    </row>
    <row r="726" ht="15.75" customHeight="1">
      <c r="M726" s="1"/>
    </row>
    <row r="727" ht="15.75" customHeight="1">
      <c r="M727" s="1"/>
    </row>
    <row r="728" ht="15.75" customHeight="1">
      <c r="M728" s="1"/>
    </row>
    <row r="729" ht="15.75" customHeight="1">
      <c r="M729" s="1"/>
    </row>
    <row r="730" ht="15.75" customHeight="1">
      <c r="M730" s="1"/>
    </row>
    <row r="731" ht="15.75" customHeight="1">
      <c r="M731" s="1"/>
    </row>
    <row r="732" ht="15.75" customHeight="1">
      <c r="M732" s="1"/>
    </row>
    <row r="733" ht="15.75" customHeight="1">
      <c r="M733" s="1"/>
    </row>
    <row r="734" ht="15.75" customHeight="1">
      <c r="M734" s="1"/>
    </row>
    <row r="735" ht="15.75" customHeight="1">
      <c r="M735" s="1"/>
    </row>
    <row r="736" ht="15.75" customHeight="1">
      <c r="M736" s="1"/>
    </row>
    <row r="737" ht="15.75" customHeight="1">
      <c r="M737" s="1"/>
    </row>
    <row r="738" ht="15.75" customHeight="1">
      <c r="M738" s="1"/>
    </row>
    <row r="739" ht="15.75" customHeight="1">
      <c r="M739" s="1"/>
    </row>
    <row r="740" ht="15.75" customHeight="1">
      <c r="M740" s="1"/>
    </row>
    <row r="741" ht="15.75" customHeight="1">
      <c r="M741" s="1"/>
    </row>
    <row r="742" ht="15.75" customHeight="1">
      <c r="M742" s="1"/>
    </row>
    <row r="743" ht="15.75" customHeight="1">
      <c r="M743" s="1"/>
    </row>
    <row r="744" ht="15.75" customHeight="1">
      <c r="M744" s="1"/>
    </row>
    <row r="745" ht="15.75" customHeight="1">
      <c r="M745" s="1"/>
    </row>
    <row r="746" ht="15.75" customHeight="1">
      <c r="M746" s="1"/>
    </row>
    <row r="747" ht="15.75" customHeight="1">
      <c r="M747" s="1"/>
    </row>
    <row r="748" ht="15.75" customHeight="1">
      <c r="M748" s="1"/>
    </row>
    <row r="749" ht="15.75" customHeight="1">
      <c r="M749" s="1"/>
    </row>
    <row r="750" ht="15.75" customHeight="1">
      <c r="M750" s="1"/>
    </row>
    <row r="751" ht="15.75" customHeight="1">
      <c r="M751" s="1"/>
    </row>
    <row r="752" ht="15.75" customHeight="1">
      <c r="M752" s="1"/>
    </row>
    <row r="753" ht="15.75" customHeight="1">
      <c r="M753" s="1"/>
    </row>
    <row r="754" ht="15.75" customHeight="1">
      <c r="M754" s="1"/>
    </row>
    <row r="755" ht="15.75" customHeight="1">
      <c r="M755" s="1"/>
    </row>
    <row r="756" ht="15.75" customHeight="1">
      <c r="M756" s="1"/>
    </row>
    <row r="757" ht="15.75" customHeight="1">
      <c r="M757" s="1"/>
    </row>
    <row r="758" ht="15.75" customHeight="1">
      <c r="M758" s="1"/>
    </row>
    <row r="759" ht="15.75" customHeight="1">
      <c r="M759" s="1"/>
    </row>
    <row r="760" ht="15.75" customHeight="1">
      <c r="M760" s="1"/>
    </row>
    <row r="761" ht="15.75" customHeight="1">
      <c r="M761" s="1"/>
    </row>
    <row r="762" ht="15.75" customHeight="1">
      <c r="M762" s="1"/>
    </row>
    <row r="763" ht="15.75" customHeight="1">
      <c r="M763" s="1"/>
    </row>
    <row r="764" ht="15.75" customHeight="1">
      <c r="M764" s="1"/>
    </row>
    <row r="765" ht="15.75" customHeight="1">
      <c r="M765" s="1"/>
    </row>
    <row r="766" ht="15.75" customHeight="1">
      <c r="M766" s="1"/>
    </row>
    <row r="767" ht="15.75" customHeight="1">
      <c r="M767" s="1"/>
    </row>
    <row r="768" ht="15.75" customHeight="1">
      <c r="M768" s="1"/>
    </row>
    <row r="769" ht="15.75" customHeight="1">
      <c r="M769" s="1"/>
    </row>
    <row r="770" ht="15.75" customHeight="1">
      <c r="M770" s="1"/>
    </row>
    <row r="771" ht="15.75" customHeight="1">
      <c r="M771" s="1"/>
    </row>
    <row r="772" ht="15.75" customHeight="1">
      <c r="M772" s="1"/>
    </row>
    <row r="773" ht="15.75" customHeight="1">
      <c r="M773" s="1"/>
    </row>
    <row r="774" ht="15.75" customHeight="1">
      <c r="M774" s="1"/>
    </row>
    <row r="775" ht="15.75" customHeight="1">
      <c r="M775" s="1"/>
    </row>
    <row r="776" ht="15.75" customHeight="1">
      <c r="M776" s="1"/>
    </row>
    <row r="777" ht="15.75" customHeight="1">
      <c r="M777" s="1"/>
    </row>
    <row r="778" ht="15.75" customHeight="1">
      <c r="M778" s="1"/>
    </row>
    <row r="779" ht="15.75" customHeight="1">
      <c r="M779" s="1"/>
    </row>
    <row r="780" ht="15.75" customHeight="1">
      <c r="M780" s="1"/>
    </row>
    <row r="781" ht="15.75" customHeight="1">
      <c r="M781" s="1"/>
    </row>
    <row r="782" ht="15.75" customHeight="1">
      <c r="M782" s="1"/>
    </row>
    <row r="783" ht="15.75" customHeight="1">
      <c r="M783" s="1"/>
    </row>
    <row r="784" ht="15.75" customHeight="1">
      <c r="M784" s="1"/>
    </row>
    <row r="785" ht="15.75" customHeight="1">
      <c r="M785" s="1"/>
    </row>
    <row r="786" ht="15.75" customHeight="1">
      <c r="M786" s="1"/>
    </row>
    <row r="787" ht="15.75" customHeight="1">
      <c r="M787" s="1"/>
    </row>
    <row r="788" ht="15.75" customHeight="1">
      <c r="M788" s="1"/>
    </row>
    <row r="789" ht="15.75" customHeight="1">
      <c r="M789" s="1"/>
    </row>
    <row r="790" ht="15.75" customHeight="1">
      <c r="M790" s="1"/>
    </row>
    <row r="791" ht="15.75" customHeight="1">
      <c r="M791" s="1"/>
    </row>
    <row r="792" ht="15.75" customHeight="1">
      <c r="M792" s="1"/>
    </row>
    <row r="793" ht="15.75" customHeight="1">
      <c r="M793" s="1"/>
    </row>
    <row r="794" ht="15.75" customHeight="1">
      <c r="M794" s="1"/>
    </row>
    <row r="795" ht="15.75" customHeight="1">
      <c r="M795" s="1"/>
    </row>
    <row r="796" ht="15.75" customHeight="1">
      <c r="M796" s="1"/>
    </row>
    <row r="797" ht="15.75" customHeight="1">
      <c r="M797" s="1"/>
    </row>
    <row r="798" ht="15.75" customHeight="1">
      <c r="M798" s="1"/>
    </row>
    <row r="799" ht="15.75" customHeight="1">
      <c r="M799" s="1"/>
    </row>
    <row r="800" ht="15.75" customHeight="1">
      <c r="M800" s="1"/>
    </row>
    <row r="801" ht="15.75" customHeight="1">
      <c r="M801" s="1"/>
    </row>
    <row r="802" ht="15.75" customHeight="1">
      <c r="M802" s="1"/>
    </row>
    <row r="803" ht="15.75" customHeight="1">
      <c r="M803" s="1"/>
    </row>
    <row r="804" ht="15.75" customHeight="1">
      <c r="M804" s="1"/>
    </row>
    <row r="805" ht="15.75" customHeight="1">
      <c r="M805" s="1"/>
    </row>
    <row r="806" ht="15.75" customHeight="1">
      <c r="M806" s="1"/>
    </row>
    <row r="807" ht="15.75" customHeight="1">
      <c r="M807" s="1"/>
    </row>
    <row r="808" ht="15.75" customHeight="1">
      <c r="M808" s="1"/>
    </row>
    <row r="809" ht="15.75" customHeight="1">
      <c r="M809" s="1"/>
    </row>
    <row r="810" ht="15.75" customHeight="1">
      <c r="M810" s="1"/>
    </row>
    <row r="811" ht="15.75" customHeight="1">
      <c r="M811" s="1"/>
    </row>
    <row r="812" ht="15.75" customHeight="1">
      <c r="M812" s="1"/>
    </row>
    <row r="813" ht="15.75" customHeight="1">
      <c r="M813" s="1"/>
    </row>
    <row r="814" ht="15.75" customHeight="1">
      <c r="M814" s="1"/>
    </row>
    <row r="815" ht="15.75" customHeight="1">
      <c r="M815" s="1"/>
    </row>
    <row r="816" ht="15.75" customHeight="1">
      <c r="M816" s="1"/>
    </row>
    <row r="817" ht="15.75" customHeight="1">
      <c r="M817" s="1"/>
    </row>
    <row r="818" ht="15.75" customHeight="1">
      <c r="M818" s="1"/>
    </row>
    <row r="819" ht="15.75" customHeight="1">
      <c r="M819" s="1"/>
    </row>
    <row r="820" ht="15.75" customHeight="1">
      <c r="M820" s="1"/>
    </row>
    <row r="821" ht="15.75" customHeight="1">
      <c r="M821" s="1"/>
    </row>
    <row r="822" ht="15.75" customHeight="1">
      <c r="M822" s="1"/>
    </row>
    <row r="823" ht="15.75" customHeight="1">
      <c r="M823" s="1"/>
    </row>
    <row r="824" ht="15.75" customHeight="1">
      <c r="M824" s="1"/>
    </row>
    <row r="825" ht="15.75" customHeight="1">
      <c r="M825" s="1"/>
    </row>
    <row r="826" ht="15.75" customHeight="1">
      <c r="M826" s="1"/>
    </row>
    <row r="827" ht="15.75" customHeight="1">
      <c r="M827" s="1"/>
    </row>
    <row r="828" ht="15.75" customHeight="1">
      <c r="M828" s="1"/>
    </row>
    <row r="829" ht="15.75" customHeight="1">
      <c r="M829" s="1"/>
    </row>
    <row r="830" ht="15.75" customHeight="1">
      <c r="M830" s="1"/>
    </row>
    <row r="831" ht="15.75" customHeight="1">
      <c r="M831" s="1"/>
    </row>
    <row r="832" ht="15.75" customHeight="1">
      <c r="M832" s="1"/>
    </row>
    <row r="833" ht="15.75" customHeight="1">
      <c r="M833" s="1"/>
    </row>
    <row r="834" ht="15.75" customHeight="1">
      <c r="M834" s="1"/>
    </row>
    <row r="835" ht="15.75" customHeight="1">
      <c r="M835" s="1"/>
    </row>
    <row r="836" ht="15.75" customHeight="1">
      <c r="M836" s="1"/>
    </row>
    <row r="837" ht="15.75" customHeight="1">
      <c r="M837" s="1"/>
    </row>
    <row r="838" ht="15.75" customHeight="1">
      <c r="M838" s="1"/>
    </row>
    <row r="839" ht="15.75" customHeight="1">
      <c r="M839" s="1"/>
    </row>
    <row r="840" ht="15.75" customHeight="1">
      <c r="M840" s="1"/>
    </row>
    <row r="841" ht="15.75" customHeight="1">
      <c r="M841" s="1"/>
    </row>
    <row r="842" ht="15.75" customHeight="1">
      <c r="M842" s="1"/>
    </row>
    <row r="843" ht="15.75" customHeight="1">
      <c r="M843" s="1"/>
    </row>
    <row r="844" ht="15.75" customHeight="1">
      <c r="M844" s="1"/>
    </row>
    <row r="845" ht="15.75" customHeight="1">
      <c r="M845" s="1"/>
    </row>
    <row r="846" ht="15.75" customHeight="1">
      <c r="M846" s="1"/>
    </row>
    <row r="847" ht="15.75" customHeight="1">
      <c r="M847" s="1"/>
    </row>
    <row r="848" ht="15.75" customHeight="1">
      <c r="M848" s="1"/>
    </row>
    <row r="849" ht="15.75" customHeight="1">
      <c r="M849" s="1"/>
    </row>
    <row r="850" ht="15.75" customHeight="1">
      <c r="M850" s="1"/>
    </row>
    <row r="851" ht="15.75" customHeight="1">
      <c r="M851" s="1"/>
    </row>
    <row r="852" ht="15.75" customHeight="1">
      <c r="M852" s="1"/>
    </row>
    <row r="853" ht="15.75" customHeight="1">
      <c r="M853" s="1"/>
    </row>
    <row r="854" ht="15.75" customHeight="1">
      <c r="M854" s="1"/>
    </row>
    <row r="855" ht="15.75" customHeight="1">
      <c r="M855" s="1"/>
    </row>
    <row r="856" ht="15.75" customHeight="1">
      <c r="M856" s="1"/>
    </row>
    <row r="857" ht="15.75" customHeight="1">
      <c r="M857" s="1"/>
    </row>
    <row r="858" ht="15.75" customHeight="1">
      <c r="M858" s="1"/>
    </row>
    <row r="859" ht="15.75" customHeight="1">
      <c r="M859" s="1"/>
    </row>
    <row r="860" ht="15.75" customHeight="1">
      <c r="M860" s="1"/>
    </row>
    <row r="861" ht="15.75" customHeight="1">
      <c r="M861" s="1"/>
    </row>
    <row r="862" ht="15.75" customHeight="1">
      <c r="M862" s="1"/>
    </row>
    <row r="863" ht="15.75" customHeight="1">
      <c r="M863" s="1"/>
    </row>
    <row r="864" ht="15.75" customHeight="1">
      <c r="M864" s="1"/>
    </row>
    <row r="865" ht="15.75" customHeight="1">
      <c r="M865" s="1"/>
    </row>
    <row r="866" ht="15.75" customHeight="1">
      <c r="M866" s="1"/>
    </row>
    <row r="867" ht="15.75" customHeight="1">
      <c r="M867" s="1"/>
    </row>
    <row r="868" ht="15.75" customHeight="1">
      <c r="M868" s="1"/>
    </row>
    <row r="869" ht="15.75" customHeight="1">
      <c r="M869" s="1"/>
    </row>
    <row r="870" ht="15.75" customHeight="1">
      <c r="M870" s="1"/>
    </row>
    <row r="871" ht="15.75" customHeight="1">
      <c r="M871" s="1"/>
    </row>
    <row r="872" ht="15.75" customHeight="1">
      <c r="M872" s="1"/>
    </row>
    <row r="873" ht="15.75" customHeight="1">
      <c r="M873" s="1"/>
    </row>
    <row r="874" ht="15.75" customHeight="1">
      <c r="M874" s="1"/>
    </row>
    <row r="875" ht="15.75" customHeight="1">
      <c r="M875" s="1"/>
    </row>
    <row r="876" ht="15.75" customHeight="1">
      <c r="M876" s="1"/>
    </row>
    <row r="877" ht="15.75" customHeight="1">
      <c r="M877" s="1"/>
    </row>
    <row r="878" ht="15.75" customHeight="1">
      <c r="M878" s="1"/>
    </row>
    <row r="879" ht="15.75" customHeight="1">
      <c r="M879" s="1"/>
    </row>
    <row r="880" ht="15.75" customHeight="1">
      <c r="M880" s="1"/>
    </row>
    <row r="881" ht="15.75" customHeight="1">
      <c r="M881" s="1"/>
    </row>
    <row r="882" ht="15.75" customHeight="1">
      <c r="M882" s="1"/>
    </row>
    <row r="883" ht="15.75" customHeight="1">
      <c r="M883" s="1"/>
    </row>
    <row r="884" ht="15.75" customHeight="1">
      <c r="M884" s="1"/>
    </row>
    <row r="885" ht="15.75" customHeight="1">
      <c r="M885" s="1"/>
    </row>
    <row r="886" ht="15.75" customHeight="1">
      <c r="M886" s="1"/>
    </row>
    <row r="887" ht="15.75" customHeight="1">
      <c r="M887" s="1"/>
    </row>
    <row r="888" ht="15.75" customHeight="1">
      <c r="M888" s="1"/>
    </row>
    <row r="889" ht="15.75" customHeight="1">
      <c r="M889" s="1"/>
    </row>
    <row r="890" ht="15.75" customHeight="1">
      <c r="M890" s="1"/>
    </row>
    <row r="891" ht="15.75" customHeight="1">
      <c r="M891" s="1"/>
    </row>
    <row r="892" ht="15.75" customHeight="1">
      <c r="M892" s="1"/>
    </row>
    <row r="893" ht="15.75" customHeight="1">
      <c r="M893" s="1"/>
    </row>
    <row r="894" ht="15.75" customHeight="1">
      <c r="M894" s="1"/>
    </row>
    <row r="895" ht="15.75" customHeight="1">
      <c r="M895" s="1"/>
    </row>
    <row r="896" ht="15.75" customHeight="1">
      <c r="M896" s="1"/>
    </row>
    <row r="897" ht="15.75" customHeight="1">
      <c r="M897" s="1"/>
    </row>
    <row r="898" ht="15.75" customHeight="1">
      <c r="M898" s="1"/>
    </row>
    <row r="899" ht="15.75" customHeight="1">
      <c r="M899" s="1"/>
    </row>
    <row r="900" ht="15.75" customHeight="1">
      <c r="M900" s="1"/>
    </row>
    <row r="901" ht="15.75" customHeight="1">
      <c r="M901" s="1"/>
    </row>
    <row r="902" ht="15.75" customHeight="1">
      <c r="M902" s="1"/>
    </row>
    <row r="903" ht="15.75" customHeight="1">
      <c r="M903" s="1"/>
    </row>
    <row r="904" ht="15.75" customHeight="1">
      <c r="M904" s="1"/>
    </row>
    <row r="905" ht="15.75" customHeight="1">
      <c r="M905" s="1"/>
    </row>
    <row r="906" ht="15.75" customHeight="1">
      <c r="M906" s="1"/>
    </row>
    <row r="907" ht="15.75" customHeight="1">
      <c r="M907" s="1"/>
    </row>
    <row r="908" ht="15.75" customHeight="1">
      <c r="M908" s="1"/>
    </row>
    <row r="909" ht="15.75" customHeight="1">
      <c r="M909" s="1"/>
    </row>
    <row r="910" ht="15.75" customHeight="1">
      <c r="M910" s="1"/>
    </row>
    <row r="911" ht="15.75" customHeight="1">
      <c r="M911" s="1"/>
    </row>
    <row r="912" ht="15.75" customHeight="1">
      <c r="M912" s="1"/>
    </row>
    <row r="913" ht="15.75" customHeight="1">
      <c r="M913" s="1"/>
    </row>
    <row r="914" ht="15.75" customHeight="1">
      <c r="M914" s="1"/>
    </row>
    <row r="915" ht="15.75" customHeight="1">
      <c r="M915" s="1"/>
    </row>
    <row r="916" ht="15.75" customHeight="1">
      <c r="M916" s="1"/>
    </row>
    <row r="917" ht="15.75" customHeight="1">
      <c r="M917" s="1"/>
    </row>
    <row r="918" ht="15.75" customHeight="1">
      <c r="M918" s="1"/>
    </row>
    <row r="919" ht="15.75" customHeight="1">
      <c r="M919" s="1"/>
    </row>
    <row r="920" ht="15.75" customHeight="1">
      <c r="M920" s="1"/>
    </row>
    <row r="921" ht="15.75" customHeight="1">
      <c r="M921" s="1"/>
    </row>
    <row r="922" ht="15.75" customHeight="1">
      <c r="M922" s="1"/>
    </row>
    <row r="923" ht="15.75" customHeight="1">
      <c r="M923" s="1"/>
    </row>
    <row r="924" ht="15.75" customHeight="1">
      <c r="M924" s="1"/>
    </row>
    <row r="925" ht="15.75" customHeight="1">
      <c r="M925" s="1"/>
    </row>
    <row r="926" ht="15.75" customHeight="1">
      <c r="M926" s="1"/>
    </row>
    <row r="927" ht="15.75" customHeight="1">
      <c r="M927" s="1"/>
    </row>
    <row r="928" ht="15.75" customHeight="1">
      <c r="M928" s="1"/>
    </row>
    <row r="929" ht="15.75" customHeight="1">
      <c r="M929" s="1"/>
    </row>
    <row r="930" ht="15.75" customHeight="1">
      <c r="M930" s="1"/>
    </row>
    <row r="931" ht="15.75" customHeight="1">
      <c r="M931" s="1"/>
    </row>
    <row r="932" ht="15.75" customHeight="1">
      <c r="M932" s="1"/>
    </row>
    <row r="933" ht="15.75" customHeight="1">
      <c r="M933" s="1"/>
    </row>
    <row r="934" ht="15.75" customHeight="1">
      <c r="M934" s="1"/>
    </row>
    <row r="935" ht="15.75" customHeight="1">
      <c r="M935" s="1"/>
    </row>
    <row r="936" ht="15.75" customHeight="1">
      <c r="M936" s="1"/>
    </row>
    <row r="937" ht="15.75" customHeight="1">
      <c r="M937" s="1"/>
    </row>
    <row r="938" ht="15.75" customHeight="1">
      <c r="M938" s="1"/>
    </row>
    <row r="939" ht="15.75" customHeight="1">
      <c r="M939" s="1"/>
    </row>
    <row r="940" ht="15.75" customHeight="1">
      <c r="M940" s="1"/>
    </row>
    <row r="941" ht="15.75" customHeight="1">
      <c r="M941" s="1"/>
    </row>
    <row r="942" ht="15.75" customHeight="1">
      <c r="M942" s="1"/>
    </row>
    <row r="943" ht="15.75" customHeight="1">
      <c r="M943" s="1"/>
    </row>
    <row r="944" ht="15.75" customHeight="1">
      <c r="M944" s="1"/>
    </row>
    <row r="945" ht="15.75" customHeight="1">
      <c r="M945" s="1"/>
    </row>
    <row r="946" ht="15.75" customHeight="1">
      <c r="M946" s="1"/>
    </row>
    <row r="947" ht="15.75" customHeight="1">
      <c r="M947" s="1"/>
    </row>
    <row r="948" ht="15.75" customHeight="1">
      <c r="M948" s="1"/>
    </row>
    <row r="949" ht="15.75" customHeight="1">
      <c r="M949" s="1"/>
    </row>
    <row r="950" ht="15.75" customHeight="1">
      <c r="M950" s="1"/>
    </row>
    <row r="951" ht="15.75" customHeight="1">
      <c r="M951" s="1"/>
    </row>
    <row r="952" ht="15.75" customHeight="1">
      <c r="M952" s="1"/>
    </row>
    <row r="953" ht="15.75" customHeight="1">
      <c r="M953" s="1"/>
    </row>
    <row r="954" ht="15.75" customHeight="1">
      <c r="M954" s="1"/>
    </row>
    <row r="955" ht="15.75" customHeight="1">
      <c r="M955" s="1"/>
    </row>
    <row r="956" ht="15.75" customHeight="1">
      <c r="M956" s="1"/>
    </row>
    <row r="957" ht="15.75" customHeight="1">
      <c r="M957" s="1"/>
    </row>
    <row r="958" ht="15.75" customHeight="1">
      <c r="M958" s="1"/>
    </row>
    <row r="959" ht="15.75" customHeight="1">
      <c r="M959" s="1"/>
    </row>
    <row r="960" ht="15.75" customHeight="1">
      <c r="M960" s="1"/>
    </row>
    <row r="961" ht="15.75" customHeight="1">
      <c r="M961" s="1"/>
    </row>
    <row r="962" ht="15.75" customHeight="1">
      <c r="M962" s="1"/>
    </row>
    <row r="963" ht="15.75" customHeight="1">
      <c r="M963" s="1"/>
    </row>
    <row r="964" ht="15.75" customHeight="1">
      <c r="M964" s="1"/>
    </row>
    <row r="965" ht="15.75" customHeight="1">
      <c r="M965" s="1"/>
    </row>
    <row r="966" ht="15.75" customHeight="1">
      <c r="M966" s="1"/>
    </row>
    <row r="967" ht="15.75" customHeight="1">
      <c r="M967" s="1"/>
    </row>
    <row r="968" ht="15.75" customHeight="1">
      <c r="M968" s="1"/>
    </row>
    <row r="969" ht="15.75" customHeight="1">
      <c r="M969" s="1"/>
    </row>
    <row r="970" ht="15.75" customHeight="1">
      <c r="M970" s="1"/>
    </row>
    <row r="971" ht="15.75" customHeight="1">
      <c r="M971" s="1"/>
    </row>
    <row r="972" ht="15.75" customHeight="1">
      <c r="M972" s="1"/>
    </row>
    <row r="973" ht="15.75" customHeight="1">
      <c r="M973" s="1"/>
    </row>
    <row r="974" ht="15.75" customHeight="1">
      <c r="M974" s="1"/>
    </row>
    <row r="975" ht="15.75" customHeight="1">
      <c r="M975" s="1"/>
    </row>
    <row r="976" ht="15.75" customHeight="1">
      <c r="M976" s="1"/>
    </row>
    <row r="977" ht="15.75" customHeight="1">
      <c r="M977" s="1"/>
    </row>
    <row r="978" ht="15.75" customHeight="1">
      <c r="M978" s="1"/>
    </row>
    <row r="979" ht="15.75" customHeight="1">
      <c r="M979" s="1"/>
    </row>
    <row r="980" ht="15.75" customHeight="1">
      <c r="M980" s="1"/>
    </row>
    <row r="981" ht="15.75" customHeight="1">
      <c r="M981" s="1"/>
    </row>
    <row r="982" ht="15.75" customHeight="1">
      <c r="M982" s="1"/>
    </row>
    <row r="983" ht="15.75" customHeight="1">
      <c r="M983" s="1"/>
    </row>
    <row r="984" ht="15.75" customHeight="1">
      <c r="M984" s="1"/>
    </row>
    <row r="985" ht="15.75" customHeight="1">
      <c r="M985" s="1"/>
    </row>
    <row r="986" ht="15.75" customHeight="1">
      <c r="M986" s="1"/>
    </row>
    <row r="987" ht="15.75" customHeight="1">
      <c r="M987" s="1"/>
    </row>
    <row r="988" ht="15.75" customHeight="1">
      <c r="M988" s="1"/>
    </row>
    <row r="989" ht="15.75" customHeight="1">
      <c r="M989" s="1"/>
    </row>
    <row r="990" ht="15.75" customHeight="1">
      <c r="M990" s="1"/>
    </row>
    <row r="991" ht="15.75" customHeight="1">
      <c r="M991" s="1"/>
    </row>
    <row r="992" ht="15.75" customHeight="1">
      <c r="M992" s="1"/>
    </row>
    <row r="993" ht="15.75" customHeight="1">
      <c r="M993" s="1"/>
    </row>
    <row r="994" ht="15.75" customHeight="1">
      <c r="M994" s="1"/>
    </row>
    <row r="995" ht="15.75" customHeight="1">
      <c r="M995" s="1"/>
    </row>
    <row r="996" ht="15.75" customHeight="1">
      <c r="M996" s="1"/>
    </row>
    <row r="997" ht="15.75" customHeight="1">
      <c r="M997" s="1"/>
    </row>
    <row r="998" ht="15.75" customHeight="1">
      <c r="M998" s="1"/>
    </row>
    <row r="999" ht="15.75" customHeight="1">
      <c r="M999" s="1"/>
    </row>
    <row r="1000" ht="15.75" customHeight="1">
      <c r="M1000" s="1"/>
    </row>
  </sheetData>
  <printOptions/>
  <pageMargins bottom="1.0" footer="0.0" header="0.0" left="0.75" right="0.75" top="1.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2.0" ySplit="6.0" topLeftCell="C7" activePane="bottomRight" state="frozen"/>
      <selection activeCell="C1" sqref="C1" pane="topRight"/>
      <selection activeCell="A7" sqref="A7" pane="bottomLeft"/>
      <selection activeCell="C7" sqref="C7" pane="bottomRight"/>
    </sheetView>
  </sheetViews>
  <sheetFormatPr customHeight="1" defaultColWidth="14.43" defaultRowHeight="15.0"/>
  <cols>
    <col customWidth="1" min="1" max="1" width="2.0"/>
    <col customWidth="1" min="2" max="2" width="45.0"/>
    <col customWidth="1" min="3" max="12" width="12.0"/>
    <col customWidth="1" min="13" max="26" width="8.71"/>
  </cols>
  <sheetData>
    <row r="1">
      <c r="M1" s="1"/>
    </row>
    <row r="2">
      <c r="B2" s="3" t="s">
        <v>0</v>
      </c>
      <c r="M2" s="1"/>
    </row>
    <row r="3">
      <c r="B3" s="4" t="s">
        <v>10</v>
      </c>
      <c r="M3" s="1"/>
    </row>
    <row r="4">
      <c r="B4" s="5" t="s">
        <v>5</v>
      </c>
      <c r="M4" s="1"/>
    </row>
    <row r="5">
      <c r="M5" s="1"/>
    </row>
    <row r="6">
      <c r="G6" s="9" t="s">
        <v>11</v>
      </c>
      <c r="H6" s="9" t="s">
        <v>15</v>
      </c>
      <c r="I6" s="9" t="s">
        <v>16</v>
      </c>
      <c r="J6" s="9" t="s">
        <v>17</v>
      </c>
      <c r="K6" s="9" t="s">
        <v>19</v>
      </c>
      <c r="L6" s="9" t="s">
        <v>21</v>
      </c>
      <c r="M6" s="1"/>
    </row>
    <row r="7">
      <c r="B7" s="12" t="s">
        <v>25</v>
      </c>
      <c r="M7" s="1"/>
    </row>
    <row r="8">
      <c r="B8" s="13" t="s">
        <v>33</v>
      </c>
      <c r="G8" s="15">
        <v>135.9</v>
      </c>
      <c r="H8" s="21">
        <f>IS!H21</f>
        <v>127.7340974</v>
      </c>
      <c r="I8" s="21">
        <f>IS!I21</f>
        <v>148.8753109</v>
      </c>
      <c r="J8" s="21">
        <f>IS!J21</f>
        <v>169.8995373</v>
      </c>
      <c r="K8" s="21">
        <f>IS!K21</f>
        <v>183.2636318</v>
      </c>
      <c r="L8" s="21">
        <f>IS!L21</f>
        <v>198.1920271</v>
      </c>
      <c r="M8" s="20" t="s">
        <v>52</v>
      </c>
    </row>
    <row r="9">
      <c r="B9" s="14" t="s">
        <v>53</v>
      </c>
      <c r="G9" s="15">
        <v>67.3</v>
      </c>
      <c r="H9" s="21">
        <f>-IS!H15</f>
        <v>79.519642</v>
      </c>
      <c r="I9" s="21">
        <f>-IS!I15</f>
        <v>87.4716062</v>
      </c>
      <c r="J9" s="21">
        <f>-IS!J15</f>
        <v>93.1572606</v>
      </c>
      <c r="K9" s="21">
        <f>-IS!K15</f>
        <v>100.514567</v>
      </c>
      <c r="L9" s="21">
        <f>-IS!L15</f>
        <v>105.5402953</v>
      </c>
      <c r="M9" s="1"/>
    </row>
    <row r="10">
      <c r="B10" s="14" t="s">
        <v>57</v>
      </c>
      <c r="G10" s="15">
        <v>10.0</v>
      </c>
      <c r="H10" s="33">
        <v>0.0</v>
      </c>
      <c r="I10" s="34">
        <v>0.0</v>
      </c>
      <c r="J10" s="34">
        <v>0.0</v>
      </c>
      <c r="K10" s="34">
        <v>0.0</v>
      </c>
      <c r="L10" s="36">
        <v>0.0</v>
      </c>
      <c r="M10" s="20" t="s">
        <v>61</v>
      </c>
    </row>
    <row r="11">
      <c r="B11" s="14" t="s">
        <v>62</v>
      </c>
      <c r="G11" s="15">
        <v>-40.0</v>
      </c>
      <c r="H11" s="21">
        <f>-((BS!H9-BS!G9)+(BS!H10-BS!G10)-(BS!H21-BS!G21))</f>
        <v>-26.59763616</v>
      </c>
      <c r="I11" s="21">
        <f>-((BS!I9-BS!H9)+(BS!I10-BS!H10)-(BS!I21-BS!H21))</f>
        <v>-7.497240538</v>
      </c>
      <c r="J11" s="21">
        <f>-((BS!J9-BS!I9)+(BS!J10-BS!I10)-(BS!J21-BS!I21))</f>
        <v>-10.06827599</v>
      </c>
      <c r="K11" s="21">
        <f>-((BS!K9-BS!J9)+(BS!K10-BS!J10)-(BS!K21-BS!J21))</f>
        <v>-21.66196338</v>
      </c>
      <c r="L11" s="21">
        <f>-((BS!L9-BS!K9)+(BS!L10-BS!K10)-(BS!L21-BS!K21))</f>
        <v>-10.66035773</v>
      </c>
      <c r="M11" s="1"/>
    </row>
    <row r="12">
      <c r="B12" s="16" t="s">
        <v>74</v>
      </c>
      <c r="G12" s="39">
        <f t="shared" ref="G12:L12" si="1">SUM(G8:G11)</f>
        <v>173.2</v>
      </c>
      <c r="H12" s="39">
        <f t="shared" si="1"/>
        <v>180.6561032</v>
      </c>
      <c r="I12" s="39">
        <f t="shared" si="1"/>
        <v>228.8496765</v>
      </c>
      <c r="J12" s="39">
        <f t="shared" si="1"/>
        <v>252.988522</v>
      </c>
      <c r="K12" s="39">
        <f t="shared" si="1"/>
        <v>262.1162354</v>
      </c>
      <c r="L12" s="39">
        <f t="shared" si="1"/>
        <v>293.0719647</v>
      </c>
      <c r="M12" s="1"/>
    </row>
    <row r="13">
      <c r="M13" s="1"/>
    </row>
    <row r="14">
      <c r="B14" s="12" t="s">
        <v>76</v>
      </c>
      <c r="M14" s="1"/>
    </row>
    <row r="15">
      <c r="B15" s="14" t="s">
        <v>78</v>
      </c>
      <c r="G15" s="15">
        <v>-60.0</v>
      </c>
      <c r="H15" s="21">
        <f>-IS!H7*BS!H45</f>
        <v>-55.47882</v>
      </c>
      <c r="I15" s="21">
        <f>-IS!I7*BS!I45</f>
        <v>-55.6637494</v>
      </c>
      <c r="J15" s="21">
        <f>-IS!J7*BS!J45</f>
        <v>-55.04747217</v>
      </c>
      <c r="K15" s="21">
        <f>-IS!K7*BS!K45</f>
        <v>-55.8414261</v>
      </c>
      <c r="L15" s="21">
        <f>-IS!L7*BS!L45</f>
        <v>-58.63349741</v>
      </c>
      <c r="M15" s="1"/>
    </row>
    <row r="16">
      <c r="B16" s="16" t="s">
        <v>82</v>
      </c>
      <c r="G16" s="39">
        <f t="shared" ref="G16:L16" si="2">G15</f>
        <v>-60</v>
      </c>
      <c r="H16" s="39">
        <f t="shared" si="2"/>
        <v>-55.47882</v>
      </c>
      <c r="I16" s="39">
        <f t="shared" si="2"/>
        <v>-55.6637494</v>
      </c>
      <c r="J16" s="39">
        <f t="shared" si="2"/>
        <v>-55.04747217</v>
      </c>
      <c r="K16" s="39">
        <f t="shared" si="2"/>
        <v>-55.8414261</v>
      </c>
      <c r="L16" s="39">
        <f t="shared" si="2"/>
        <v>-58.63349741</v>
      </c>
      <c r="M16" s="1"/>
    </row>
    <row r="17">
      <c r="M17" s="1"/>
    </row>
    <row r="18">
      <c r="B18" s="12" t="s">
        <v>84</v>
      </c>
      <c r="M18" s="1"/>
    </row>
    <row r="19">
      <c r="B19" s="14" t="s">
        <v>85</v>
      </c>
      <c r="G19" s="15">
        <v>-52.6</v>
      </c>
      <c r="H19" s="21">
        <f>-IS!H21*IS!H37</f>
        <v>-51.09363896</v>
      </c>
      <c r="I19" s="21">
        <f>-IS!I21*IS!I37</f>
        <v>-59.55012434</v>
      </c>
      <c r="J19" s="21">
        <f>-IS!J21*IS!J37</f>
        <v>-67.95981494</v>
      </c>
      <c r="K19" s="21">
        <f>-IS!K21*IS!K37</f>
        <v>-73.30545271</v>
      </c>
      <c r="L19" s="21">
        <f>-IS!L21*IS!L37</f>
        <v>-79.27681085</v>
      </c>
      <c r="M19" s="1"/>
    </row>
    <row r="20">
      <c r="B20" s="14" t="s">
        <v>89</v>
      </c>
      <c r="G20" s="15">
        <v>-10.0</v>
      </c>
      <c r="H20" s="33">
        <v>0.0</v>
      </c>
      <c r="I20" s="34">
        <v>0.0</v>
      </c>
      <c r="J20" s="34">
        <v>0.0</v>
      </c>
      <c r="K20" s="34">
        <v>0.0</v>
      </c>
      <c r="L20" s="36">
        <v>0.0</v>
      </c>
      <c r="M20" s="20" t="s">
        <v>61</v>
      </c>
    </row>
    <row r="21" ht="15.75" customHeight="1">
      <c r="B21" s="14" t="s">
        <v>90</v>
      </c>
      <c r="G21" s="15">
        <v>-25.0</v>
      </c>
      <c r="H21" s="48">
        <v>0.0</v>
      </c>
      <c r="I21" s="50">
        <v>0.0</v>
      </c>
      <c r="J21" s="50">
        <v>0.0</v>
      </c>
      <c r="K21" s="50">
        <v>0.0</v>
      </c>
      <c r="L21" s="52">
        <v>0.0</v>
      </c>
      <c r="M21" s="20" t="s">
        <v>61</v>
      </c>
    </row>
    <row r="22" ht="15.75" customHeight="1">
      <c r="B22" s="16" t="s">
        <v>95</v>
      </c>
      <c r="G22" s="39">
        <f t="shared" ref="G22:L22" si="3">SUM(G19:G21)</f>
        <v>-87.6</v>
      </c>
      <c r="H22" s="25">
        <f t="shared" si="3"/>
        <v>-51.09363896</v>
      </c>
      <c r="I22" s="25">
        <f t="shared" si="3"/>
        <v>-59.55012434</v>
      </c>
      <c r="J22" s="25">
        <f t="shared" si="3"/>
        <v>-67.95981494</v>
      </c>
      <c r="K22" s="25">
        <f t="shared" si="3"/>
        <v>-73.30545271</v>
      </c>
      <c r="L22" s="25">
        <f t="shared" si="3"/>
        <v>-79.27681085</v>
      </c>
      <c r="M22" s="1"/>
    </row>
    <row r="23" ht="15.75" customHeight="1">
      <c r="M23" s="1"/>
    </row>
    <row r="24" ht="15.75" customHeight="1">
      <c r="B24" s="16" t="s">
        <v>97</v>
      </c>
      <c r="G24" s="25">
        <f t="shared" ref="G24:L24" si="4">G12+G16+G22</f>
        <v>25.6</v>
      </c>
      <c r="H24" s="25">
        <f t="shared" si="4"/>
        <v>74.08364428</v>
      </c>
      <c r="I24" s="25">
        <f t="shared" si="4"/>
        <v>113.6358028</v>
      </c>
      <c r="J24" s="25">
        <f t="shared" si="4"/>
        <v>129.9812349</v>
      </c>
      <c r="K24" s="25">
        <f t="shared" si="4"/>
        <v>132.9693566</v>
      </c>
      <c r="L24" s="25">
        <f t="shared" si="4"/>
        <v>155.1616565</v>
      </c>
      <c r="M24" s="1"/>
    </row>
    <row r="25" ht="15.75" customHeight="1">
      <c r="B25" s="14" t="s">
        <v>101</v>
      </c>
      <c r="G25" s="15">
        <v>137.77</v>
      </c>
      <c r="H25" s="21">
        <f>BS!G8</f>
        <v>105.74</v>
      </c>
      <c r="I25" s="21">
        <f>BS!H8</f>
        <v>179.8236443</v>
      </c>
      <c r="J25" s="21">
        <f>BS!I8</f>
        <v>293.459447</v>
      </c>
      <c r="K25" s="21">
        <f>BS!J8</f>
        <v>423.4406819</v>
      </c>
      <c r="L25" s="21">
        <f>BS!K8</f>
        <v>556.4100385</v>
      </c>
      <c r="M25" s="1"/>
    </row>
    <row r="26" ht="15.75" customHeight="1">
      <c r="B26" s="16" t="s">
        <v>104</v>
      </c>
      <c r="G26" s="55">
        <f t="shared" ref="G26:L26" si="5">G24+G25</f>
        <v>163.37</v>
      </c>
      <c r="H26" s="55">
        <f t="shared" si="5"/>
        <v>179.8236443</v>
      </c>
      <c r="I26" s="55">
        <f t="shared" si="5"/>
        <v>293.459447</v>
      </c>
      <c r="J26" s="55">
        <f t="shared" si="5"/>
        <v>423.4406819</v>
      </c>
      <c r="K26" s="55">
        <f t="shared" si="5"/>
        <v>556.4100385</v>
      </c>
      <c r="L26" s="55">
        <f t="shared" si="5"/>
        <v>711.5716949</v>
      </c>
      <c r="M26" s="1"/>
    </row>
    <row r="27" ht="15.75" customHeight="1">
      <c r="M27" s="1"/>
    </row>
    <row r="28" ht="15.75" customHeight="1">
      <c r="M28" s="1"/>
    </row>
    <row r="29" ht="15.75" customHeight="1">
      <c r="M29" s="1"/>
    </row>
    <row r="30" ht="15.75" customHeight="1">
      <c r="M30" s="1"/>
    </row>
    <row r="31" ht="15.75" customHeight="1">
      <c r="M31" s="1"/>
    </row>
    <row r="32" ht="15.75" customHeight="1">
      <c r="M32" s="1"/>
    </row>
    <row r="33" ht="15.75" customHeight="1">
      <c r="M33" s="1"/>
    </row>
    <row r="34" ht="15.75" customHeight="1">
      <c r="M34" s="1"/>
    </row>
    <row r="35" ht="15.75" customHeight="1">
      <c r="M35" s="1"/>
    </row>
    <row r="36" ht="15.75" customHeight="1">
      <c r="M36" s="1"/>
    </row>
    <row r="37" ht="15.75" customHeight="1">
      <c r="M37" s="1"/>
    </row>
    <row r="38" ht="15.75" customHeight="1">
      <c r="M38" s="1"/>
    </row>
    <row r="39" ht="15.75" customHeight="1">
      <c r="M39" s="1"/>
    </row>
    <row r="40" ht="15.75" customHeight="1">
      <c r="M40" s="1"/>
    </row>
    <row r="41" ht="15.75" customHeight="1">
      <c r="M41" s="1"/>
    </row>
    <row r="42" ht="15.75" customHeight="1">
      <c r="M42" s="1"/>
    </row>
    <row r="43" ht="15.75" customHeight="1">
      <c r="M43" s="1"/>
    </row>
    <row r="44" ht="15.75" customHeight="1">
      <c r="M44" s="1"/>
    </row>
    <row r="45" ht="15.75" customHeight="1">
      <c r="M45" s="1"/>
    </row>
    <row r="46" ht="15.75" customHeight="1">
      <c r="M46" s="1"/>
    </row>
    <row r="47" ht="15.75" customHeight="1">
      <c r="M47" s="1"/>
    </row>
    <row r="48" ht="15.75" customHeight="1">
      <c r="M48" s="1"/>
    </row>
    <row r="49" ht="15.75" customHeight="1">
      <c r="M49" s="1"/>
    </row>
    <row r="50" ht="15.75" customHeight="1">
      <c r="M50" s="1"/>
    </row>
    <row r="51" ht="15.75" customHeight="1">
      <c r="M51" s="1"/>
    </row>
    <row r="52" ht="15.75" customHeight="1">
      <c r="M52" s="1"/>
    </row>
    <row r="53" ht="15.75" customHeight="1">
      <c r="M53" s="1"/>
    </row>
    <row r="54" ht="15.75" customHeight="1">
      <c r="M54" s="1"/>
    </row>
    <row r="55" ht="15.75" customHeight="1">
      <c r="M55" s="1"/>
    </row>
    <row r="56" ht="15.75" customHeight="1">
      <c r="M56" s="1"/>
    </row>
    <row r="57" ht="15.75" customHeight="1">
      <c r="M57" s="1"/>
    </row>
    <row r="58" ht="15.75" customHeight="1">
      <c r="M58" s="1"/>
    </row>
    <row r="59" ht="15.75" customHeight="1">
      <c r="M59" s="1"/>
    </row>
    <row r="60" ht="15.75" customHeight="1">
      <c r="M60" s="1"/>
    </row>
    <row r="61" ht="15.75" customHeight="1">
      <c r="M61" s="1"/>
    </row>
    <row r="62" ht="15.75" customHeight="1">
      <c r="M62" s="1"/>
    </row>
    <row r="63" ht="15.75" customHeight="1">
      <c r="M63" s="1"/>
    </row>
    <row r="64" ht="15.75" customHeight="1">
      <c r="M64" s="1"/>
    </row>
    <row r="65" ht="15.75" customHeight="1">
      <c r="M65" s="1"/>
    </row>
    <row r="66" ht="15.75" customHeight="1">
      <c r="M66" s="1"/>
    </row>
    <row r="67" ht="15.75" customHeight="1">
      <c r="M67" s="1"/>
    </row>
    <row r="68" ht="15.75" customHeight="1">
      <c r="M68" s="1"/>
    </row>
    <row r="69" ht="15.75" customHeight="1">
      <c r="M69" s="1"/>
    </row>
    <row r="70" ht="15.75" customHeight="1">
      <c r="M70" s="1"/>
    </row>
    <row r="71" ht="15.75" customHeight="1">
      <c r="M71" s="1"/>
    </row>
    <row r="72" ht="15.75" customHeight="1">
      <c r="M72" s="1"/>
    </row>
    <row r="73" ht="15.75" customHeight="1">
      <c r="M73" s="1"/>
    </row>
    <row r="74" ht="15.75" customHeight="1">
      <c r="M74" s="1"/>
    </row>
    <row r="75" ht="15.75" customHeight="1">
      <c r="M75" s="1"/>
    </row>
    <row r="76" ht="15.75" customHeight="1">
      <c r="M76" s="1"/>
    </row>
    <row r="77" ht="15.75" customHeight="1">
      <c r="M77" s="1"/>
    </row>
    <row r="78" ht="15.75" customHeight="1">
      <c r="M78" s="1"/>
    </row>
    <row r="79" ht="15.75" customHeight="1">
      <c r="M79" s="1"/>
    </row>
    <row r="80" ht="15.75" customHeight="1">
      <c r="M80" s="1"/>
    </row>
    <row r="81" ht="15.75" customHeight="1">
      <c r="M81" s="1"/>
    </row>
    <row r="82" ht="15.75" customHeight="1">
      <c r="M82" s="1"/>
    </row>
    <row r="83" ht="15.75" customHeight="1">
      <c r="M83" s="1"/>
    </row>
    <row r="84" ht="15.75" customHeight="1">
      <c r="M84" s="1"/>
    </row>
    <row r="85" ht="15.75" customHeight="1">
      <c r="M85" s="1"/>
    </row>
    <row r="86" ht="15.75" customHeight="1">
      <c r="M86" s="1"/>
    </row>
    <row r="87" ht="15.75" customHeight="1">
      <c r="M87" s="1"/>
    </row>
    <row r="88" ht="15.75" customHeight="1">
      <c r="M88" s="1"/>
    </row>
    <row r="89" ht="15.75" customHeight="1">
      <c r="M89" s="1"/>
    </row>
    <row r="90" ht="15.75" customHeight="1">
      <c r="M90" s="1"/>
    </row>
    <row r="91" ht="15.75" customHeight="1">
      <c r="M91" s="1"/>
    </row>
    <row r="92" ht="15.75" customHeight="1">
      <c r="M92" s="1"/>
    </row>
    <row r="93" ht="15.75" customHeight="1">
      <c r="M93" s="1"/>
    </row>
    <row r="94" ht="15.75" customHeight="1">
      <c r="M94" s="1"/>
    </row>
    <row r="95" ht="15.75" customHeight="1">
      <c r="M95" s="1"/>
    </row>
    <row r="96" ht="15.75" customHeight="1">
      <c r="M96" s="1"/>
    </row>
    <row r="97" ht="15.75" customHeight="1">
      <c r="M97" s="1"/>
    </row>
    <row r="98" ht="15.75" customHeight="1">
      <c r="M98" s="1"/>
    </row>
    <row r="99" ht="15.75" customHeight="1">
      <c r="M99" s="1"/>
    </row>
    <row r="100" ht="15.75" customHeight="1">
      <c r="M100" s="1"/>
    </row>
    <row r="101" ht="15.75" customHeight="1">
      <c r="M101" s="1"/>
    </row>
    <row r="102" ht="15.75" customHeight="1">
      <c r="M102" s="1"/>
    </row>
    <row r="103" ht="15.75" customHeight="1">
      <c r="M103" s="1"/>
    </row>
    <row r="104" ht="15.75" customHeight="1">
      <c r="M104" s="1"/>
    </row>
    <row r="105" ht="15.75" customHeight="1">
      <c r="M105" s="1"/>
    </row>
    <row r="106" ht="15.75" customHeight="1">
      <c r="M106" s="1"/>
    </row>
    <row r="107" ht="15.75" customHeight="1">
      <c r="M107" s="1"/>
    </row>
    <row r="108" ht="15.75" customHeight="1">
      <c r="M108" s="1"/>
    </row>
    <row r="109" ht="15.75" customHeight="1">
      <c r="M109" s="1"/>
    </row>
    <row r="110" ht="15.75" customHeight="1">
      <c r="M110" s="1"/>
    </row>
    <row r="111" ht="15.75" customHeight="1">
      <c r="M111" s="1"/>
    </row>
    <row r="112" ht="15.75" customHeight="1">
      <c r="M112" s="1"/>
    </row>
    <row r="113" ht="15.75" customHeight="1">
      <c r="M113" s="1"/>
    </row>
    <row r="114" ht="15.75" customHeight="1">
      <c r="M114" s="1"/>
    </row>
    <row r="115" ht="15.75" customHeight="1">
      <c r="M115" s="1"/>
    </row>
    <row r="116" ht="15.75" customHeight="1">
      <c r="M116" s="1"/>
    </row>
    <row r="117" ht="15.75" customHeight="1">
      <c r="M117" s="1"/>
    </row>
    <row r="118" ht="15.75" customHeight="1">
      <c r="M118" s="1"/>
    </row>
    <row r="119" ht="15.75" customHeight="1">
      <c r="M119" s="1"/>
    </row>
    <row r="120" ht="15.75" customHeight="1">
      <c r="M120" s="1"/>
    </row>
    <row r="121" ht="15.75" customHeight="1">
      <c r="M121" s="1"/>
    </row>
    <row r="122" ht="15.75" customHeight="1">
      <c r="M122" s="1"/>
    </row>
    <row r="123" ht="15.75" customHeight="1">
      <c r="M123" s="1"/>
    </row>
    <row r="124" ht="15.75" customHeight="1">
      <c r="M124" s="1"/>
    </row>
    <row r="125" ht="15.75" customHeight="1">
      <c r="M125" s="1"/>
    </row>
    <row r="126" ht="15.75" customHeight="1">
      <c r="M126" s="1"/>
    </row>
    <row r="127" ht="15.75" customHeight="1">
      <c r="M127" s="1"/>
    </row>
    <row r="128" ht="15.75" customHeight="1">
      <c r="M128" s="1"/>
    </row>
    <row r="129" ht="15.75" customHeight="1">
      <c r="M129" s="1"/>
    </row>
    <row r="130" ht="15.75" customHeight="1">
      <c r="M130" s="1"/>
    </row>
    <row r="131" ht="15.75" customHeight="1">
      <c r="M131" s="1"/>
    </row>
    <row r="132" ht="15.75" customHeight="1">
      <c r="M132" s="1"/>
    </row>
    <row r="133" ht="15.75" customHeight="1">
      <c r="M133" s="1"/>
    </row>
    <row r="134" ht="15.75" customHeight="1">
      <c r="M134" s="1"/>
    </row>
    <row r="135" ht="15.75" customHeight="1">
      <c r="M135" s="1"/>
    </row>
    <row r="136" ht="15.75" customHeight="1">
      <c r="M136" s="1"/>
    </row>
    <row r="137" ht="15.75" customHeight="1">
      <c r="M137" s="1"/>
    </row>
    <row r="138" ht="15.75" customHeight="1">
      <c r="M138" s="1"/>
    </row>
    <row r="139" ht="15.75" customHeight="1">
      <c r="M139" s="1"/>
    </row>
    <row r="140" ht="15.75" customHeight="1">
      <c r="M140" s="1"/>
    </row>
    <row r="141" ht="15.75" customHeight="1">
      <c r="M141" s="1"/>
    </row>
    <row r="142" ht="15.75" customHeight="1">
      <c r="M142" s="1"/>
    </row>
    <row r="143" ht="15.75" customHeight="1">
      <c r="M143" s="1"/>
    </row>
    <row r="144" ht="15.75" customHeight="1">
      <c r="M144" s="1"/>
    </row>
    <row r="145" ht="15.75" customHeight="1">
      <c r="M145" s="1"/>
    </row>
    <row r="146" ht="15.75" customHeight="1">
      <c r="M146" s="1"/>
    </row>
    <row r="147" ht="15.75" customHeight="1">
      <c r="M147" s="1"/>
    </row>
    <row r="148" ht="15.75" customHeight="1">
      <c r="M148" s="1"/>
    </row>
    <row r="149" ht="15.75" customHeight="1">
      <c r="M149" s="1"/>
    </row>
    <row r="150" ht="15.75" customHeight="1">
      <c r="M150" s="1"/>
    </row>
    <row r="151" ht="15.75" customHeight="1">
      <c r="M151" s="1"/>
    </row>
    <row r="152" ht="15.75" customHeight="1">
      <c r="M152" s="1"/>
    </row>
    <row r="153" ht="15.75" customHeight="1">
      <c r="M153" s="1"/>
    </row>
    <row r="154" ht="15.75" customHeight="1">
      <c r="M154" s="1"/>
    </row>
    <row r="155" ht="15.75" customHeight="1">
      <c r="M155" s="1"/>
    </row>
    <row r="156" ht="15.75" customHeight="1">
      <c r="M156" s="1"/>
    </row>
    <row r="157" ht="15.75" customHeight="1">
      <c r="M157" s="1"/>
    </row>
    <row r="158" ht="15.75" customHeight="1">
      <c r="M158" s="1"/>
    </row>
    <row r="159" ht="15.75" customHeight="1">
      <c r="M159" s="1"/>
    </row>
    <row r="160" ht="15.75" customHeight="1">
      <c r="M160" s="1"/>
    </row>
    <row r="161" ht="15.75" customHeight="1">
      <c r="M161" s="1"/>
    </row>
    <row r="162" ht="15.75" customHeight="1">
      <c r="M162" s="1"/>
    </row>
    <row r="163" ht="15.75" customHeight="1">
      <c r="M163" s="1"/>
    </row>
    <row r="164" ht="15.75" customHeight="1">
      <c r="M164" s="1"/>
    </row>
    <row r="165" ht="15.75" customHeight="1">
      <c r="M165" s="1"/>
    </row>
    <row r="166" ht="15.75" customHeight="1">
      <c r="M166" s="1"/>
    </row>
    <row r="167" ht="15.75" customHeight="1">
      <c r="M167" s="1"/>
    </row>
    <row r="168" ht="15.75" customHeight="1">
      <c r="M168" s="1"/>
    </row>
    <row r="169" ht="15.75" customHeight="1">
      <c r="M169" s="1"/>
    </row>
    <row r="170" ht="15.75" customHeight="1">
      <c r="M170" s="1"/>
    </row>
    <row r="171" ht="15.75" customHeight="1">
      <c r="M171" s="1"/>
    </row>
    <row r="172" ht="15.75" customHeight="1">
      <c r="M172" s="1"/>
    </row>
    <row r="173" ht="15.75" customHeight="1">
      <c r="M173" s="1"/>
    </row>
    <row r="174" ht="15.75" customHeight="1">
      <c r="M174" s="1"/>
    </row>
    <row r="175" ht="15.75" customHeight="1">
      <c r="M175" s="1"/>
    </row>
    <row r="176" ht="15.75" customHeight="1">
      <c r="M176" s="1"/>
    </row>
    <row r="177" ht="15.75" customHeight="1">
      <c r="M177" s="1"/>
    </row>
    <row r="178" ht="15.75" customHeight="1">
      <c r="M178" s="1"/>
    </row>
    <row r="179" ht="15.75" customHeight="1">
      <c r="M179" s="1"/>
    </row>
    <row r="180" ht="15.75" customHeight="1">
      <c r="M180" s="1"/>
    </row>
    <row r="181" ht="15.75" customHeight="1">
      <c r="M181" s="1"/>
    </row>
    <row r="182" ht="15.75" customHeight="1">
      <c r="M182" s="1"/>
    </row>
    <row r="183" ht="15.75" customHeight="1">
      <c r="M183" s="1"/>
    </row>
    <row r="184" ht="15.75" customHeight="1">
      <c r="M184" s="1"/>
    </row>
    <row r="185" ht="15.75" customHeight="1">
      <c r="M185" s="1"/>
    </row>
    <row r="186" ht="15.75" customHeight="1">
      <c r="M186" s="1"/>
    </row>
    <row r="187" ht="15.75" customHeight="1">
      <c r="M187" s="1"/>
    </row>
    <row r="188" ht="15.75" customHeight="1">
      <c r="M188" s="1"/>
    </row>
    <row r="189" ht="15.75" customHeight="1">
      <c r="M189" s="1"/>
    </row>
    <row r="190" ht="15.75" customHeight="1">
      <c r="M190" s="1"/>
    </row>
    <row r="191" ht="15.75" customHeight="1">
      <c r="M191" s="1"/>
    </row>
    <row r="192" ht="15.75" customHeight="1">
      <c r="M192" s="1"/>
    </row>
    <row r="193" ht="15.75" customHeight="1">
      <c r="M193" s="1"/>
    </row>
    <row r="194" ht="15.75" customHeight="1">
      <c r="M194" s="1"/>
    </row>
    <row r="195" ht="15.75" customHeight="1">
      <c r="M195" s="1"/>
    </row>
    <row r="196" ht="15.75" customHeight="1">
      <c r="M196" s="1"/>
    </row>
    <row r="197" ht="15.75" customHeight="1">
      <c r="M197" s="1"/>
    </row>
    <row r="198" ht="15.75" customHeight="1">
      <c r="M198" s="1"/>
    </row>
    <row r="199" ht="15.75" customHeight="1">
      <c r="M199" s="1"/>
    </row>
    <row r="200" ht="15.75" customHeight="1">
      <c r="M200" s="1"/>
    </row>
    <row r="201" ht="15.75" customHeight="1">
      <c r="M201" s="1"/>
    </row>
    <row r="202" ht="15.75" customHeight="1">
      <c r="M202" s="1"/>
    </row>
    <row r="203" ht="15.75" customHeight="1">
      <c r="M203" s="1"/>
    </row>
    <row r="204" ht="15.75" customHeight="1">
      <c r="M204" s="1"/>
    </row>
    <row r="205" ht="15.75" customHeight="1">
      <c r="M205" s="1"/>
    </row>
    <row r="206" ht="15.75" customHeight="1">
      <c r="M206" s="1"/>
    </row>
    <row r="207" ht="15.75" customHeight="1">
      <c r="M207" s="1"/>
    </row>
    <row r="208" ht="15.75" customHeight="1">
      <c r="M208" s="1"/>
    </row>
    <row r="209" ht="15.75" customHeight="1">
      <c r="M209" s="1"/>
    </row>
    <row r="210" ht="15.75" customHeight="1">
      <c r="M210" s="1"/>
    </row>
    <row r="211" ht="15.75" customHeight="1">
      <c r="M211" s="1"/>
    </row>
    <row r="212" ht="15.75" customHeight="1">
      <c r="M212" s="1"/>
    </row>
    <row r="213" ht="15.75" customHeight="1">
      <c r="M213" s="1"/>
    </row>
    <row r="214" ht="15.75" customHeight="1">
      <c r="M214" s="1"/>
    </row>
    <row r="215" ht="15.75" customHeight="1">
      <c r="M215" s="1"/>
    </row>
    <row r="216" ht="15.75" customHeight="1">
      <c r="M216" s="1"/>
    </row>
    <row r="217" ht="15.75" customHeight="1">
      <c r="M217" s="1"/>
    </row>
    <row r="218" ht="15.75" customHeight="1">
      <c r="M218" s="1"/>
    </row>
    <row r="219" ht="15.75" customHeight="1">
      <c r="M219" s="1"/>
    </row>
    <row r="220" ht="15.75" customHeight="1">
      <c r="M220" s="1"/>
    </row>
    <row r="221" ht="15.75" customHeight="1">
      <c r="M221" s="1"/>
    </row>
    <row r="222" ht="15.75" customHeight="1">
      <c r="M222" s="1"/>
    </row>
    <row r="223" ht="15.75" customHeight="1">
      <c r="M223" s="1"/>
    </row>
    <row r="224" ht="15.75" customHeight="1">
      <c r="M224" s="1"/>
    </row>
    <row r="225" ht="15.75" customHeight="1">
      <c r="M225" s="1"/>
    </row>
    <row r="226" ht="15.75" customHeight="1">
      <c r="M226" s="1"/>
    </row>
    <row r="227" ht="15.75" customHeight="1">
      <c r="M227" s="1"/>
    </row>
    <row r="228" ht="15.75" customHeight="1">
      <c r="M228" s="1"/>
    </row>
    <row r="229" ht="15.75" customHeight="1">
      <c r="M229" s="1"/>
    </row>
    <row r="230" ht="15.75" customHeight="1">
      <c r="M230" s="1"/>
    </row>
    <row r="231" ht="15.75" customHeight="1">
      <c r="M231" s="1"/>
    </row>
    <row r="232" ht="15.75" customHeight="1">
      <c r="M232" s="1"/>
    </row>
    <row r="233" ht="15.75" customHeight="1">
      <c r="M233" s="1"/>
    </row>
    <row r="234" ht="15.75" customHeight="1">
      <c r="M234" s="1"/>
    </row>
    <row r="235" ht="15.75" customHeight="1">
      <c r="M235" s="1"/>
    </row>
    <row r="236" ht="15.75" customHeight="1">
      <c r="M236" s="1"/>
    </row>
    <row r="237" ht="15.75" customHeight="1">
      <c r="M237" s="1"/>
    </row>
    <row r="238" ht="15.75" customHeight="1">
      <c r="M238" s="1"/>
    </row>
    <row r="239" ht="15.75" customHeight="1">
      <c r="M239" s="1"/>
    </row>
    <row r="240" ht="15.75" customHeight="1">
      <c r="M240" s="1"/>
    </row>
    <row r="241" ht="15.75" customHeight="1">
      <c r="M241" s="1"/>
    </row>
    <row r="242" ht="15.75" customHeight="1">
      <c r="M242" s="1"/>
    </row>
    <row r="243" ht="15.75" customHeight="1">
      <c r="M243" s="1"/>
    </row>
    <row r="244" ht="15.75" customHeight="1">
      <c r="M244" s="1"/>
    </row>
    <row r="245" ht="15.75" customHeight="1">
      <c r="M245" s="1"/>
    </row>
    <row r="246" ht="15.75" customHeight="1">
      <c r="M246" s="1"/>
    </row>
    <row r="247" ht="15.75" customHeight="1">
      <c r="M247" s="1"/>
    </row>
    <row r="248" ht="15.75" customHeight="1">
      <c r="M248" s="1"/>
    </row>
    <row r="249" ht="15.75" customHeight="1">
      <c r="M249" s="1"/>
    </row>
    <row r="250" ht="15.75" customHeight="1">
      <c r="M250" s="1"/>
    </row>
    <row r="251" ht="15.75" customHeight="1">
      <c r="M251" s="1"/>
    </row>
    <row r="252" ht="15.75" customHeight="1">
      <c r="M252" s="1"/>
    </row>
    <row r="253" ht="15.75" customHeight="1">
      <c r="M253" s="1"/>
    </row>
    <row r="254" ht="15.75" customHeight="1">
      <c r="M254" s="1"/>
    </row>
    <row r="255" ht="15.75" customHeight="1">
      <c r="M255" s="1"/>
    </row>
    <row r="256" ht="15.75" customHeight="1">
      <c r="M256" s="1"/>
    </row>
    <row r="257" ht="15.75" customHeight="1">
      <c r="M257" s="1"/>
    </row>
    <row r="258" ht="15.75" customHeight="1">
      <c r="M258" s="1"/>
    </row>
    <row r="259" ht="15.75" customHeight="1">
      <c r="M259" s="1"/>
    </row>
    <row r="260" ht="15.75" customHeight="1">
      <c r="M260" s="1"/>
    </row>
    <row r="261" ht="15.75" customHeight="1">
      <c r="M261" s="1"/>
    </row>
    <row r="262" ht="15.75" customHeight="1">
      <c r="M262" s="1"/>
    </row>
    <row r="263" ht="15.75" customHeight="1">
      <c r="M263" s="1"/>
    </row>
    <row r="264" ht="15.75" customHeight="1">
      <c r="M264" s="1"/>
    </row>
    <row r="265" ht="15.75" customHeight="1">
      <c r="M265" s="1"/>
    </row>
    <row r="266" ht="15.75" customHeight="1">
      <c r="M266" s="1"/>
    </row>
    <row r="267" ht="15.75" customHeight="1">
      <c r="M267" s="1"/>
    </row>
    <row r="268" ht="15.75" customHeight="1">
      <c r="M268" s="1"/>
    </row>
    <row r="269" ht="15.75" customHeight="1">
      <c r="M269" s="1"/>
    </row>
    <row r="270" ht="15.75" customHeight="1">
      <c r="M270" s="1"/>
    </row>
    <row r="271" ht="15.75" customHeight="1">
      <c r="M271" s="1"/>
    </row>
    <row r="272" ht="15.75" customHeight="1">
      <c r="M272" s="1"/>
    </row>
    <row r="273" ht="15.75" customHeight="1">
      <c r="M273" s="1"/>
    </row>
    <row r="274" ht="15.75" customHeight="1">
      <c r="M274" s="1"/>
    </row>
    <row r="275" ht="15.75" customHeight="1">
      <c r="M275" s="1"/>
    </row>
    <row r="276" ht="15.75" customHeight="1">
      <c r="M276" s="1"/>
    </row>
    <row r="277" ht="15.75" customHeight="1">
      <c r="M277" s="1"/>
    </row>
    <row r="278" ht="15.75" customHeight="1">
      <c r="M278" s="1"/>
    </row>
    <row r="279" ht="15.75" customHeight="1">
      <c r="M279" s="1"/>
    </row>
    <row r="280" ht="15.75" customHeight="1">
      <c r="M280" s="1"/>
    </row>
    <row r="281" ht="15.75" customHeight="1">
      <c r="M281" s="1"/>
    </row>
    <row r="282" ht="15.75" customHeight="1">
      <c r="M282" s="1"/>
    </row>
    <row r="283" ht="15.75" customHeight="1">
      <c r="M283" s="1"/>
    </row>
    <row r="284" ht="15.75" customHeight="1">
      <c r="M284" s="1"/>
    </row>
    <row r="285" ht="15.75" customHeight="1">
      <c r="M285" s="1"/>
    </row>
    <row r="286" ht="15.75" customHeight="1">
      <c r="M286" s="1"/>
    </row>
    <row r="287" ht="15.75" customHeight="1">
      <c r="M287" s="1"/>
    </row>
    <row r="288" ht="15.75" customHeight="1">
      <c r="M288" s="1"/>
    </row>
    <row r="289" ht="15.75" customHeight="1">
      <c r="M289" s="1"/>
    </row>
    <row r="290" ht="15.75" customHeight="1">
      <c r="M290" s="1"/>
    </row>
    <row r="291" ht="15.75" customHeight="1">
      <c r="M291" s="1"/>
    </row>
    <row r="292" ht="15.75" customHeight="1">
      <c r="M292" s="1"/>
    </row>
    <row r="293" ht="15.75" customHeight="1">
      <c r="M293" s="1"/>
    </row>
    <row r="294" ht="15.75" customHeight="1">
      <c r="M294" s="1"/>
    </row>
    <row r="295" ht="15.75" customHeight="1">
      <c r="M295" s="1"/>
    </row>
    <row r="296" ht="15.75" customHeight="1">
      <c r="M296" s="1"/>
    </row>
    <row r="297" ht="15.75" customHeight="1">
      <c r="M297" s="1"/>
    </row>
    <row r="298" ht="15.75" customHeight="1">
      <c r="M298" s="1"/>
    </row>
    <row r="299" ht="15.75" customHeight="1">
      <c r="M299" s="1"/>
    </row>
    <row r="300" ht="15.75" customHeight="1">
      <c r="M300" s="1"/>
    </row>
    <row r="301" ht="15.75" customHeight="1">
      <c r="M301" s="1"/>
    </row>
    <row r="302" ht="15.75" customHeight="1">
      <c r="M302" s="1"/>
    </row>
    <row r="303" ht="15.75" customHeight="1">
      <c r="M303" s="1"/>
    </row>
    <row r="304" ht="15.75" customHeight="1">
      <c r="M304" s="1"/>
    </row>
    <row r="305" ht="15.75" customHeight="1">
      <c r="M305" s="1"/>
    </row>
    <row r="306" ht="15.75" customHeight="1">
      <c r="M306" s="1"/>
    </row>
    <row r="307" ht="15.75" customHeight="1">
      <c r="M307" s="1"/>
    </row>
    <row r="308" ht="15.75" customHeight="1">
      <c r="M308" s="1"/>
    </row>
    <row r="309" ht="15.75" customHeight="1">
      <c r="M309" s="1"/>
    </row>
    <row r="310" ht="15.75" customHeight="1">
      <c r="M310" s="1"/>
    </row>
    <row r="311" ht="15.75" customHeight="1">
      <c r="M311" s="1"/>
    </row>
    <row r="312" ht="15.75" customHeight="1">
      <c r="M312" s="1"/>
    </row>
    <row r="313" ht="15.75" customHeight="1">
      <c r="M313" s="1"/>
    </row>
    <row r="314" ht="15.75" customHeight="1">
      <c r="M314" s="1"/>
    </row>
    <row r="315" ht="15.75" customHeight="1">
      <c r="M315" s="1"/>
    </row>
    <row r="316" ht="15.75" customHeight="1">
      <c r="M316" s="1"/>
    </row>
    <row r="317" ht="15.75" customHeight="1">
      <c r="M317" s="1"/>
    </row>
    <row r="318" ht="15.75" customHeight="1">
      <c r="M318" s="1"/>
    </row>
    <row r="319" ht="15.75" customHeight="1">
      <c r="M319" s="1"/>
    </row>
    <row r="320" ht="15.75" customHeight="1">
      <c r="M320" s="1"/>
    </row>
    <row r="321" ht="15.75" customHeight="1">
      <c r="M321" s="1"/>
    </row>
    <row r="322" ht="15.75" customHeight="1">
      <c r="M322" s="1"/>
    </row>
    <row r="323" ht="15.75" customHeight="1">
      <c r="M323" s="1"/>
    </row>
    <row r="324" ht="15.75" customHeight="1">
      <c r="M324" s="1"/>
    </row>
    <row r="325" ht="15.75" customHeight="1">
      <c r="M325" s="1"/>
    </row>
    <row r="326" ht="15.75" customHeight="1">
      <c r="M326" s="1"/>
    </row>
    <row r="327" ht="15.75" customHeight="1">
      <c r="M327" s="1"/>
    </row>
    <row r="328" ht="15.75" customHeight="1">
      <c r="M328" s="1"/>
    </row>
    <row r="329" ht="15.75" customHeight="1">
      <c r="M329" s="1"/>
    </row>
    <row r="330" ht="15.75" customHeight="1">
      <c r="M330" s="1"/>
    </row>
    <row r="331" ht="15.75" customHeight="1">
      <c r="M331" s="1"/>
    </row>
    <row r="332" ht="15.75" customHeight="1">
      <c r="M332" s="1"/>
    </row>
    <row r="333" ht="15.75" customHeight="1">
      <c r="M333" s="1"/>
    </row>
    <row r="334" ht="15.75" customHeight="1">
      <c r="M334" s="1"/>
    </row>
    <row r="335" ht="15.75" customHeight="1">
      <c r="M335" s="1"/>
    </row>
    <row r="336" ht="15.75" customHeight="1">
      <c r="M336" s="1"/>
    </row>
    <row r="337" ht="15.75" customHeight="1">
      <c r="M337" s="1"/>
    </row>
    <row r="338" ht="15.75" customHeight="1">
      <c r="M338" s="1"/>
    </row>
    <row r="339" ht="15.75" customHeight="1">
      <c r="M339" s="1"/>
    </row>
    <row r="340" ht="15.75" customHeight="1">
      <c r="M340" s="1"/>
    </row>
    <row r="341" ht="15.75" customHeight="1">
      <c r="M341" s="1"/>
    </row>
    <row r="342" ht="15.75" customHeight="1">
      <c r="M342" s="1"/>
    </row>
    <row r="343" ht="15.75" customHeight="1">
      <c r="M343" s="1"/>
    </row>
    <row r="344" ht="15.75" customHeight="1">
      <c r="M344" s="1"/>
    </row>
    <row r="345" ht="15.75" customHeight="1">
      <c r="M345" s="1"/>
    </row>
    <row r="346" ht="15.75" customHeight="1">
      <c r="M346" s="1"/>
    </row>
    <row r="347" ht="15.75" customHeight="1">
      <c r="M347" s="1"/>
    </row>
    <row r="348" ht="15.75" customHeight="1">
      <c r="M348" s="1"/>
    </row>
    <row r="349" ht="15.75" customHeight="1">
      <c r="M349" s="1"/>
    </row>
    <row r="350" ht="15.75" customHeight="1">
      <c r="M350" s="1"/>
    </row>
    <row r="351" ht="15.75" customHeight="1">
      <c r="M351" s="1"/>
    </row>
    <row r="352" ht="15.75" customHeight="1">
      <c r="M352" s="1"/>
    </row>
    <row r="353" ht="15.75" customHeight="1">
      <c r="M353" s="1"/>
    </row>
    <row r="354" ht="15.75" customHeight="1">
      <c r="M354" s="1"/>
    </row>
    <row r="355" ht="15.75" customHeight="1">
      <c r="M355" s="1"/>
    </row>
    <row r="356" ht="15.75" customHeight="1">
      <c r="M356" s="1"/>
    </row>
    <row r="357" ht="15.75" customHeight="1">
      <c r="M357" s="1"/>
    </row>
    <row r="358" ht="15.75" customHeight="1">
      <c r="M358" s="1"/>
    </row>
    <row r="359" ht="15.75" customHeight="1">
      <c r="M359" s="1"/>
    </row>
    <row r="360" ht="15.75" customHeight="1">
      <c r="M360" s="1"/>
    </row>
    <row r="361" ht="15.75" customHeight="1">
      <c r="M361" s="1"/>
    </row>
    <row r="362" ht="15.75" customHeight="1">
      <c r="M362" s="1"/>
    </row>
    <row r="363" ht="15.75" customHeight="1">
      <c r="M363" s="1"/>
    </row>
    <row r="364" ht="15.75" customHeight="1">
      <c r="M364" s="1"/>
    </row>
    <row r="365" ht="15.75" customHeight="1">
      <c r="M365" s="1"/>
    </row>
    <row r="366" ht="15.75" customHeight="1">
      <c r="M366" s="1"/>
    </row>
    <row r="367" ht="15.75" customHeight="1">
      <c r="M367" s="1"/>
    </row>
    <row r="368" ht="15.75" customHeight="1">
      <c r="M368" s="1"/>
    </row>
    <row r="369" ht="15.75" customHeight="1">
      <c r="M369" s="1"/>
    </row>
    <row r="370" ht="15.75" customHeight="1">
      <c r="M370" s="1"/>
    </row>
    <row r="371" ht="15.75" customHeight="1">
      <c r="M371" s="1"/>
    </row>
    <row r="372" ht="15.75" customHeight="1">
      <c r="M372" s="1"/>
    </row>
    <row r="373" ht="15.75" customHeight="1">
      <c r="M373" s="1"/>
    </row>
    <row r="374" ht="15.75" customHeight="1">
      <c r="M374" s="1"/>
    </row>
    <row r="375" ht="15.75" customHeight="1">
      <c r="M375" s="1"/>
    </row>
    <row r="376" ht="15.75" customHeight="1">
      <c r="M376" s="1"/>
    </row>
    <row r="377" ht="15.75" customHeight="1">
      <c r="M377" s="1"/>
    </row>
    <row r="378" ht="15.75" customHeight="1">
      <c r="M378" s="1"/>
    </row>
    <row r="379" ht="15.75" customHeight="1">
      <c r="M379" s="1"/>
    </row>
    <row r="380" ht="15.75" customHeight="1">
      <c r="M380" s="1"/>
    </row>
    <row r="381" ht="15.75" customHeight="1">
      <c r="M381" s="1"/>
    </row>
    <row r="382" ht="15.75" customHeight="1">
      <c r="M382" s="1"/>
    </row>
    <row r="383" ht="15.75" customHeight="1">
      <c r="M383" s="1"/>
    </row>
    <row r="384" ht="15.75" customHeight="1">
      <c r="M384" s="1"/>
    </row>
    <row r="385" ht="15.75" customHeight="1">
      <c r="M385" s="1"/>
    </row>
    <row r="386" ht="15.75" customHeight="1">
      <c r="M386" s="1"/>
    </row>
    <row r="387" ht="15.75" customHeight="1">
      <c r="M387" s="1"/>
    </row>
    <row r="388" ht="15.75" customHeight="1">
      <c r="M388" s="1"/>
    </row>
    <row r="389" ht="15.75" customHeight="1">
      <c r="M389" s="1"/>
    </row>
    <row r="390" ht="15.75" customHeight="1">
      <c r="M390" s="1"/>
    </row>
    <row r="391" ht="15.75" customHeight="1">
      <c r="M391" s="1"/>
    </row>
    <row r="392" ht="15.75" customHeight="1">
      <c r="M392" s="1"/>
    </row>
    <row r="393" ht="15.75" customHeight="1">
      <c r="M393" s="1"/>
    </row>
    <row r="394" ht="15.75" customHeight="1">
      <c r="M394" s="1"/>
    </row>
    <row r="395" ht="15.75" customHeight="1">
      <c r="M395" s="1"/>
    </row>
    <row r="396" ht="15.75" customHeight="1">
      <c r="M396" s="1"/>
    </row>
    <row r="397" ht="15.75" customHeight="1">
      <c r="M397" s="1"/>
    </row>
    <row r="398" ht="15.75" customHeight="1">
      <c r="M398" s="1"/>
    </row>
    <row r="399" ht="15.75" customHeight="1">
      <c r="M399" s="1"/>
    </row>
    <row r="400" ht="15.75" customHeight="1">
      <c r="M400" s="1"/>
    </row>
    <row r="401" ht="15.75" customHeight="1">
      <c r="M401" s="1"/>
    </row>
    <row r="402" ht="15.75" customHeight="1">
      <c r="M402" s="1"/>
    </row>
    <row r="403" ht="15.75" customHeight="1">
      <c r="M403" s="1"/>
    </row>
    <row r="404" ht="15.75" customHeight="1">
      <c r="M404" s="1"/>
    </row>
    <row r="405" ht="15.75" customHeight="1">
      <c r="M405" s="1"/>
    </row>
    <row r="406" ht="15.75" customHeight="1">
      <c r="M406" s="1"/>
    </row>
    <row r="407" ht="15.75" customHeight="1">
      <c r="M407" s="1"/>
    </row>
    <row r="408" ht="15.75" customHeight="1">
      <c r="M408" s="1"/>
    </row>
    <row r="409" ht="15.75" customHeight="1">
      <c r="M409" s="1"/>
    </row>
    <row r="410" ht="15.75" customHeight="1">
      <c r="M410" s="1"/>
    </row>
    <row r="411" ht="15.75" customHeight="1">
      <c r="M411" s="1"/>
    </row>
    <row r="412" ht="15.75" customHeight="1">
      <c r="M412" s="1"/>
    </row>
    <row r="413" ht="15.75" customHeight="1">
      <c r="M413" s="1"/>
    </row>
    <row r="414" ht="15.75" customHeight="1">
      <c r="M414" s="1"/>
    </row>
    <row r="415" ht="15.75" customHeight="1">
      <c r="M415" s="1"/>
    </row>
    <row r="416" ht="15.75" customHeight="1">
      <c r="M416" s="1"/>
    </row>
    <row r="417" ht="15.75" customHeight="1">
      <c r="M417" s="1"/>
    </row>
    <row r="418" ht="15.75" customHeight="1">
      <c r="M418" s="1"/>
    </row>
    <row r="419" ht="15.75" customHeight="1">
      <c r="M419" s="1"/>
    </row>
    <row r="420" ht="15.75" customHeight="1">
      <c r="M420" s="1"/>
    </row>
    <row r="421" ht="15.75" customHeight="1">
      <c r="M421" s="1"/>
    </row>
    <row r="422" ht="15.75" customHeight="1">
      <c r="M422" s="1"/>
    </row>
    <row r="423" ht="15.75" customHeight="1">
      <c r="M423" s="1"/>
    </row>
    <row r="424" ht="15.75" customHeight="1">
      <c r="M424" s="1"/>
    </row>
    <row r="425" ht="15.75" customHeight="1">
      <c r="M425" s="1"/>
    </row>
    <row r="426" ht="15.75" customHeight="1">
      <c r="M426" s="1"/>
    </row>
    <row r="427" ht="15.75" customHeight="1">
      <c r="M427" s="1"/>
    </row>
    <row r="428" ht="15.75" customHeight="1">
      <c r="M428" s="1"/>
    </row>
    <row r="429" ht="15.75" customHeight="1">
      <c r="M429" s="1"/>
    </row>
    <row r="430" ht="15.75" customHeight="1">
      <c r="M430" s="1"/>
    </row>
    <row r="431" ht="15.75" customHeight="1">
      <c r="M431" s="1"/>
    </row>
    <row r="432" ht="15.75" customHeight="1">
      <c r="M432" s="1"/>
    </row>
    <row r="433" ht="15.75" customHeight="1">
      <c r="M433" s="1"/>
    </row>
    <row r="434" ht="15.75" customHeight="1">
      <c r="M434" s="1"/>
    </row>
    <row r="435" ht="15.75" customHeight="1">
      <c r="M435" s="1"/>
    </row>
    <row r="436" ht="15.75" customHeight="1">
      <c r="M436" s="1"/>
    </row>
    <row r="437" ht="15.75" customHeight="1">
      <c r="M437" s="1"/>
    </row>
    <row r="438" ht="15.75" customHeight="1">
      <c r="M438" s="1"/>
    </row>
    <row r="439" ht="15.75" customHeight="1">
      <c r="M439" s="1"/>
    </row>
    <row r="440" ht="15.75" customHeight="1">
      <c r="M440" s="1"/>
    </row>
    <row r="441" ht="15.75" customHeight="1">
      <c r="M441" s="1"/>
    </row>
    <row r="442" ht="15.75" customHeight="1">
      <c r="M442" s="1"/>
    </row>
    <row r="443" ht="15.75" customHeight="1">
      <c r="M443" s="1"/>
    </row>
    <row r="444" ht="15.75" customHeight="1">
      <c r="M444" s="1"/>
    </row>
    <row r="445" ht="15.75" customHeight="1">
      <c r="M445" s="1"/>
    </row>
    <row r="446" ht="15.75" customHeight="1">
      <c r="M446" s="1"/>
    </row>
    <row r="447" ht="15.75" customHeight="1">
      <c r="M447" s="1"/>
    </row>
    <row r="448" ht="15.75" customHeight="1">
      <c r="M448" s="1"/>
    </row>
    <row r="449" ht="15.75" customHeight="1">
      <c r="M449" s="1"/>
    </row>
    <row r="450" ht="15.75" customHeight="1">
      <c r="M450" s="1"/>
    </row>
    <row r="451" ht="15.75" customHeight="1">
      <c r="M451" s="1"/>
    </row>
    <row r="452" ht="15.75" customHeight="1">
      <c r="M452" s="1"/>
    </row>
    <row r="453" ht="15.75" customHeight="1">
      <c r="M453" s="1"/>
    </row>
    <row r="454" ht="15.75" customHeight="1">
      <c r="M454" s="1"/>
    </row>
    <row r="455" ht="15.75" customHeight="1">
      <c r="M455" s="1"/>
    </row>
    <row r="456" ht="15.75" customHeight="1">
      <c r="M456" s="1"/>
    </row>
    <row r="457" ht="15.75" customHeight="1">
      <c r="M457" s="1"/>
    </row>
    <row r="458" ht="15.75" customHeight="1">
      <c r="M458" s="1"/>
    </row>
    <row r="459" ht="15.75" customHeight="1">
      <c r="M459" s="1"/>
    </row>
    <row r="460" ht="15.75" customHeight="1">
      <c r="M460" s="1"/>
    </row>
    <row r="461" ht="15.75" customHeight="1">
      <c r="M461" s="1"/>
    </row>
    <row r="462" ht="15.75" customHeight="1">
      <c r="M462" s="1"/>
    </row>
    <row r="463" ht="15.75" customHeight="1">
      <c r="M463" s="1"/>
    </row>
    <row r="464" ht="15.75" customHeight="1">
      <c r="M464" s="1"/>
    </row>
    <row r="465" ht="15.75" customHeight="1">
      <c r="M465" s="1"/>
    </row>
    <row r="466" ht="15.75" customHeight="1">
      <c r="M466" s="1"/>
    </row>
    <row r="467" ht="15.75" customHeight="1">
      <c r="M467" s="1"/>
    </row>
    <row r="468" ht="15.75" customHeight="1">
      <c r="M468" s="1"/>
    </row>
    <row r="469" ht="15.75" customHeight="1">
      <c r="M469" s="1"/>
    </row>
    <row r="470" ht="15.75" customHeight="1">
      <c r="M470" s="1"/>
    </row>
    <row r="471" ht="15.75" customHeight="1">
      <c r="M471" s="1"/>
    </row>
    <row r="472" ht="15.75" customHeight="1">
      <c r="M472" s="1"/>
    </row>
    <row r="473" ht="15.75" customHeight="1">
      <c r="M473" s="1"/>
    </row>
    <row r="474" ht="15.75" customHeight="1">
      <c r="M474" s="1"/>
    </row>
    <row r="475" ht="15.75" customHeight="1">
      <c r="M475" s="1"/>
    </row>
    <row r="476" ht="15.75" customHeight="1">
      <c r="M476" s="1"/>
    </row>
    <row r="477" ht="15.75" customHeight="1">
      <c r="M477" s="1"/>
    </row>
    <row r="478" ht="15.75" customHeight="1">
      <c r="M478" s="1"/>
    </row>
    <row r="479" ht="15.75" customHeight="1">
      <c r="M479" s="1"/>
    </row>
    <row r="480" ht="15.75" customHeight="1">
      <c r="M480" s="1"/>
    </row>
    <row r="481" ht="15.75" customHeight="1">
      <c r="M481" s="1"/>
    </row>
    <row r="482" ht="15.75" customHeight="1">
      <c r="M482" s="1"/>
    </row>
    <row r="483" ht="15.75" customHeight="1">
      <c r="M483" s="1"/>
    </row>
    <row r="484" ht="15.75" customHeight="1">
      <c r="M484" s="1"/>
    </row>
    <row r="485" ht="15.75" customHeight="1">
      <c r="M485" s="1"/>
    </row>
    <row r="486" ht="15.75" customHeight="1">
      <c r="M486" s="1"/>
    </row>
    <row r="487" ht="15.75" customHeight="1">
      <c r="M487" s="1"/>
    </row>
    <row r="488" ht="15.75" customHeight="1">
      <c r="M488" s="1"/>
    </row>
    <row r="489" ht="15.75" customHeight="1">
      <c r="M489" s="1"/>
    </row>
    <row r="490" ht="15.75" customHeight="1">
      <c r="M490" s="1"/>
    </row>
    <row r="491" ht="15.75" customHeight="1">
      <c r="M491" s="1"/>
    </row>
    <row r="492" ht="15.75" customHeight="1">
      <c r="M492" s="1"/>
    </row>
    <row r="493" ht="15.75" customHeight="1">
      <c r="M493" s="1"/>
    </row>
    <row r="494" ht="15.75" customHeight="1">
      <c r="M494" s="1"/>
    </row>
    <row r="495" ht="15.75" customHeight="1">
      <c r="M495" s="1"/>
    </row>
    <row r="496" ht="15.75" customHeight="1">
      <c r="M496" s="1"/>
    </row>
    <row r="497" ht="15.75" customHeight="1">
      <c r="M497" s="1"/>
    </row>
    <row r="498" ht="15.75" customHeight="1">
      <c r="M498" s="1"/>
    </row>
    <row r="499" ht="15.75" customHeight="1">
      <c r="M499" s="1"/>
    </row>
    <row r="500" ht="15.75" customHeight="1">
      <c r="M500" s="1"/>
    </row>
    <row r="501" ht="15.75" customHeight="1">
      <c r="M501" s="1"/>
    </row>
    <row r="502" ht="15.75" customHeight="1">
      <c r="M502" s="1"/>
    </row>
    <row r="503" ht="15.75" customHeight="1">
      <c r="M503" s="1"/>
    </row>
    <row r="504" ht="15.75" customHeight="1">
      <c r="M504" s="1"/>
    </row>
    <row r="505" ht="15.75" customHeight="1">
      <c r="M505" s="1"/>
    </row>
    <row r="506" ht="15.75" customHeight="1">
      <c r="M506" s="1"/>
    </row>
    <row r="507" ht="15.75" customHeight="1">
      <c r="M507" s="1"/>
    </row>
    <row r="508" ht="15.75" customHeight="1">
      <c r="M508" s="1"/>
    </row>
    <row r="509" ht="15.75" customHeight="1">
      <c r="M509" s="1"/>
    </row>
    <row r="510" ht="15.75" customHeight="1">
      <c r="M510" s="1"/>
    </row>
    <row r="511" ht="15.75" customHeight="1">
      <c r="M511" s="1"/>
    </row>
    <row r="512" ht="15.75" customHeight="1">
      <c r="M512" s="1"/>
    </row>
    <row r="513" ht="15.75" customHeight="1">
      <c r="M513" s="1"/>
    </row>
    <row r="514" ht="15.75" customHeight="1">
      <c r="M514" s="1"/>
    </row>
    <row r="515" ht="15.75" customHeight="1">
      <c r="M515" s="1"/>
    </row>
    <row r="516" ht="15.75" customHeight="1">
      <c r="M516" s="1"/>
    </row>
    <row r="517" ht="15.75" customHeight="1">
      <c r="M517" s="1"/>
    </row>
    <row r="518" ht="15.75" customHeight="1">
      <c r="M518" s="1"/>
    </row>
    <row r="519" ht="15.75" customHeight="1">
      <c r="M519" s="1"/>
    </row>
    <row r="520" ht="15.75" customHeight="1">
      <c r="M520" s="1"/>
    </row>
    <row r="521" ht="15.75" customHeight="1">
      <c r="M521" s="1"/>
    </row>
    <row r="522" ht="15.75" customHeight="1">
      <c r="M522" s="1"/>
    </row>
    <row r="523" ht="15.75" customHeight="1">
      <c r="M523" s="1"/>
    </row>
    <row r="524" ht="15.75" customHeight="1">
      <c r="M524" s="1"/>
    </row>
    <row r="525" ht="15.75" customHeight="1">
      <c r="M525" s="1"/>
    </row>
    <row r="526" ht="15.75" customHeight="1">
      <c r="M526" s="1"/>
    </row>
    <row r="527" ht="15.75" customHeight="1">
      <c r="M527" s="1"/>
    </row>
    <row r="528" ht="15.75" customHeight="1">
      <c r="M528" s="1"/>
    </row>
    <row r="529" ht="15.75" customHeight="1">
      <c r="M529" s="1"/>
    </row>
    <row r="530" ht="15.75" customHeight="1">
      <c r="M530" s="1"/>
    </row>
    <row r="531" ht="15.75" customHeight="1">
      <c r="M531" s="1"/>
    </row>
    <row r="532" ht="15.75" customHeight="1">
      <c r="M532" s="1"/>
    </row>
    <row r="533" ht="15.75" customHeight="1">
      <c r="M533" s="1"/>
    </row>
    <row r="534" ht="15.75" customHeight="1">
      <c r="M534" s="1"/>
    </row>
    <row r="535" ht="15.75" customHeight="1">
      <c r="M535" s="1"/>
    </row>
    <row r="536" ht="15.75" customHeight="1">
      <c r="M536" s="1"/>
    </row>
    <row r="537" ht="15.75" customHeight="1">
      <c r="M537" s="1"/>
    </row>
    <row r="538" ht="15.75" customHeight="1">
      <c r="M538" s="1"/>
    </row>
    <row r="539" ht="15.75" customHeight="1">
      <c r="M539" s="1"/>
    </row>
    <row r="540" ht="15.75" customHeight="1">
      <c r="M540" s="1"/>
    </row>
    <row r="541" ht="15.75" customHeight="1">
      <c r="M541" s="1"/>
    </row>
    <row r="542" ht="15.75" customHeight="1">
      <c r="M542" s="1"/>
    </row>
    <row r="543" ht="15.75" customHeight="1">
      <c r="M543" s="1"/>
    </row>
    <row r="544" ht="15.75" customHeight="1">
      <c r="M544" s="1"/>
    </row>
    <row r="545" ht="15.75" customHeight="1">
      <c r="M545" s="1"/>
    </row>
    <row r="546" ht="15.75" customHeight="1">
      <c r="M546" s="1"/>
    </row>
    <row r="547" ht="15.75" customHeight="1">
      <c r="M547" s="1"/>
    </row>
    <row r="548" ht="15.75" customHeight="1">
      <c r="M548" s="1"/>
    </row>
    <row r="549" ht="15.75" customHeight="1">
      <c r="M549" s="1"/>
    </row>
    <row r="550" ht="15.75" customHeight="1">
      <c r="M550" s="1"/>
    </row>
    <row r="551" ht="15.75" customHeight="1">
      <c r="M551" s="1"/>
    </row>
    <row r="552" ht="15.75" customHeight="1">
      <c r="M552" s="1"/>
    </row>
    <row r="553" ht="15.75" customHeight="1">
      <c r="M553" s="1"/>
    </row>
    <row r="554" ht="15.75" customHeight="1">
      <c r="M554" s="1"/>
    </row>
    <row r="555" ht="15.75" customHeight="1">
      <c r="M555" s="1"/>
    </row>
    <row r="556" ht="15.75" customHeight="1">
      <c r="M556" s="1"/>
    </row>
    <row r="557" ht="15.75" customHeight="1">
      <c r="M557" s="1"/>
    </row>
    <row r="558" ht="15.75" customHeight="1">
      <c r="M558" s="1"/>
    </row>
    <row r="559" ht="15.75" customHeight="1">
      <c r="M559" s="1"/>
    </row>
    <row r="560" ht="15.75" customHeight="1">
      <c r="M560" s="1"/>
    </row>
    <row r="561" ht="15.75" customHeight="1">
      <c r="M561" s="1"/>
    </row>
    <row r="562" ht="15.75" customHeight="1">
      <c r="M562" s="1"/>
    </row>
    <row r="563" ht="15.75" customHeight="1">
      <c r="M563" s="1"/>
    </row>
    <row r="564" ht="15.75" customHeight="1">
      <c r="M564" s="1"/>
    </row>
    <row r="565" ht="15.75" customHeight="1">
      <c r="M565" s="1"/>
    </row>
    <row r="566" ht="15.75" customHeight="1">
      <c r="M566" s="1"/>
    </row>
    <row r="567" ht="15.75" customHeight="1">
      <c r="M567" s="1"/>
    </row>
    <row r="568" ht="15.75" customHeight="1">
      <c r="M568" s="1"/>
    </row>
    <row r="569" ht="15.75" customHeight="1">
      <c r="M569" s="1"/>
    </row>
    <row r="570" ht="15.75" customHeight="1">
      <c r="M570" s="1"/>
    </row>
    <row r="571" ht="15.75" customHeight="1">
      <c r="M571" s="1"/>
    </row>
    <row r="572" ht="15.75" customHeight="1">
      <c r="M572" s="1"/>
    </row>
    <row r="573" ht="15.75" customHeight="1">
      <c r="M573" s="1"/>
    </row>
    <row r="574" ht="15.75" customHeight="1">
      <c r="M574" s="1"/>
    </row>
    <row r="575" ht="15.75" customHeight="1">
      <c r="M575" s="1"/>
    </row>
    <row r="576" ht="15.75" customHeight="1">
      <c r="M576" s="1"/>
    </row>
    <row r="577" ht="15.75" customHeight="1">
      <c r="M577" s="1"/>
    </row>
    <row r="578" ht="15.75" customHeight="1">
      <c r="M578" s="1"/>
    </row>
    <row r="579" ht="15.75" customHeight="1">
      <c r="M579" s="1"/>
    </row>
    <row r="580" ht="15.75" customHeight="1">
      <c r="M580" s="1"/>
    </row>
    <row r="581" ht="15.75" customHeight="1">
      <c r="M581" s="1"/>
    </row>
    <row r="582" ht="15.75" customHeight="1">
      <c r="M582" s="1"/>
    </row>
    <row r="583" ht="15.75" customHeight="1">
      <c r="M583" s="1"/>
    </row>
    <row r="584" ht="15.75" customHeight="1">
      <c r="M584" s="1"/>
    </row>
    <row r="585" ht="15.75" customHeight="1">
      <c r="M585" s="1"/>
    </row>
    <row r="586" ht="15.75" customHeight="1">
      <c r="M586" s="1"/>
    </row>
    <row r="587" ht="15.75" customHeight="1">
      <c r="M587" s="1"/>
    </row>
    <row r="588" ht="15.75" customHeight="1">
      <c r="M588" s="1"/>
    </row>
    <row r="589" ht="15.75" customHeight="1">
      <c r="M589" s="1"/>
    </row>
    <row r="590" ht="15.75" customHeight="1">
      <c r="M590" s="1"/>
    </row>
    <row r="591" ht="15.75" customHeight="1">
      <c r="M591" s="1"/>
    </row>
    <row r="592" ht="15.75" customHeight="1">
      <c r="M592" s="1"/>
    </row>
    <row r="593" ht="15.75" customHeight="1">
      <c r="M593" s="1"/>
    </row>
    <row r="594" ht="15.75" customHeight="1">
      <c r="M594" s="1"/>
    </row>
    <row r="595" ht="15.75" customHeight="1">
      <c r="M595" s="1"/>
    </row>
    <row r="596" ht="15.75" customHeight="1">
      <c r="M596" s="1"/>
    </row>
    <row r="597" ht="15.75" customHeight="1">
      <c r="M597" s="1"/>
    </row>
    <row r="598" ht="15.75" customHeight="1">
      <c r="M598" s="1"/>
    </row>
    <row r="599" ht="15.75" customHeight="1">
      <c r="M599" s="1"/>
    </row>
    <row r="600" ht="15.75" customHeight="1">
      <c r="M600" s="1"/>
    </row>
    <row r="601" ht="15.75" customHeight="1">
      <c r="M601" s="1"/>
    </row>
    <row r="602" ht="15.75" customHeight="1">
      <c r="M602" s="1"/>
    </row>
    <row r="603" ht="15.75" customHeight="1">
      <c r="M603" s="1"/>
    </row>
    <row r="604" ht="15.75" customHeight="1">
      <c r="M604" s="1"/>
    </row>
    <row r="605" ht="15.75" customHeight="1">
      <c r="M605" s="1"/>
    </row>
    <row r="606" ht="15.75" customHeight="1">
      <c r="M606" s="1"/>
    </row>
    <row r="607" ht="15.75" customHeight="1">
      <c r="M607" s="1"/>
    </row>
    <row r="608" ht="15.75" customHeight="1">
      <c r="M608" s="1"/>
    </row>
    <row r="609" ht="15.75" customHeight="1">
      <c r="M609" s="1"/>
    </row>
    <row r="610" ht="15.75" customHeight="1">
      <c r="M610" s="1"/>
    </row>
    <row r="611" ht="15.75" customHeight="1">
      <c r="M611" s="1"/>
    </row>
    <row r="612" ht="15.75" customHeight="1">
      <c r="M612" s="1"/>
    </row>
    <row r="613" ht="15.75" customHeight="1">
      <c r="M613" s="1"/>
    </row>
    <row r="614" ht="15.75" customHeight="1">
      <c r="M614" s="1"/>
    </row>
    <row r="615" ht="15.75" customHeight="1">
      <c r="M615" s="1"/>
    </row>
    <row r="616" ht="15.75" customHeight="1">
      <c r="M616" s="1"/>
    </row>
    <row r="617" ht="15.75" customHeight="1">
      <c r="M617" s="1"/>
    </row>
    <row r="618" ht="15.75" customHeight="1">
      <c r="M618" s="1"/>
    </row>
    <row r="619" ht="15.75" customHeight="1">
      <c r="M619" s="1"/>
    </row>
    <row r="620" ht="15.75" customHeight="1">
      <c r="M620" s="1"/>
    </row>
    <row r="621" ht="15.75" customHeight="1">
      <c r="M621" s="1"/>
    </row>
    <row r="622" ht="15.75" customHeight="1">
      <c r="M622" s="1"/>
    </row>
    <row r="623" ht="15.75" customHeight="1">
      <c r="M623" s="1"/>
    </row>
    <row r="624" ht="15.75" customHeight="1">
      <c r="M624" s="1"/>
    </row>
    <row r="625" ht="15.75" customHeight="1">
      <c r="M625" s="1"/>
    </row>
    <row r="626" ht="15.75" customHeight="1">
      <c r="M626" s="1"/>
    </row>
    <row r="627" ht="15.75" customHeight="1">
      <c r="M627" s="1"/>
    </row>
    <row r="628" ht="15.75" customHeight="1">
      <c r="M628" s="1"/>
    </row>
    <row r="629" ht="15.75" customHeight="1">
      <c r="M629" s="1"/>
    </row>
    <row r="630" ht="15.75" customHeight="1">
      <c r="M630" s="1"/>
    </row>
    <row r="631" ht="15.75" customHeight="1">
      <c r="M631" s="1"/>
    </row>
    <row r="632" ht="15.75" customHeight="1">
      <c r="M632" s="1"/>
    </row>
    <row r="633" ht="15.75" customHeight="1">
      <c r="M633" s="1"/>
    </row>
    <row r="634" ht="15.75" customHeight="1">
      <c r="M634" s="1"/>
    </row>
    <row r="635" ht="15.75" customHeight="1">
      <c r="M635" s="1"/>
    </row>
    <row r="636" ht="15.75" customHeight="1">
      <c r="M636" s="1"/>
    </row>
    <row r="637" ht="15.75" customHeight="1">
      <c r="M637" s="1"/>
    </row>
    <row r="638" ht="15.75" customHeight="1">
      <c r="M638" s="1"/>
    </row>
    <row r="639" ht="15.75" customHeight="1">
      <c r="M639" s="1"/>
    </row>
    <row r="640" ht="15.75" customHeight="1">
      <c r="M640" s="1"/>
    </row>
    <row r="641" ht="15.75" customHeight="1">
      <c r="M641" s="1"/>
    </row>
    <row r="642" ht="15.75" customHeight="1">
      <c r="M642" s="1"/>
    </row>
    <row r="643" ht="15.75" customHeight="1">
      <c r="M643" s="1"/>
    </row>
    <row r="644" ht="15.75" customHeight="1">
      <c r="M644" s="1"/>
    </row>
    <row r="645" ht="15.75" customHeight="1">
      <c r="M645" s="1"/>
    </row>
    <row r="646" ht="15.75" customHeight="1">
      <c r="M646" s="1"/>
    </row>
    <row r="647" ht="15.75" customHeight="1">
      <c r="M647" s="1"/>
    </row>
    <row r="648" ht="15.75" customHeight="1">
      <c r="M648" s="1"/>
    </row>
    <row r="649" ht="15.75" customHeight="1">
      <c r="M649" s="1"/>
    </row>
    <row r="650" ht="15.75" customHeight="1">
      <c r="M650" s="1"/>
    </row>
    <row r="651" ht="15.75" customHeight="1">
      <c r="M651" s="1"/>
    </row>
    <row r="652" ht="15.75" customHeight="1">
      <c r="M652" s="1"/>
    </row>
    <row r="653" ht="15.75" customHeight="1">
      <c r="M653" s="1"/>
    </row>
    <row r="654" ht="15.75" customHeight="1">
      <c r="M654" s="1"/>
    </row>
    <row r="655" ht="15.75" customHeight="1">
      <c r="M655" s="1"/>
    </row>
    <row r="656" ht="15.75" customHeight="1">
      <c r="M656" s="1"/>
    </row>
    <row r="657" ht="15.75" customHeight="1">
      <c r="M657" s="1"/>
    </row>
    <row r="658" ht="15.75" customHeight="1">
      <c r="M658" s="1"/>
    </row>
    <row r="659" ht="15.75" customHeight="1">
      <c r="M659" s="1"/>
    </row>
    <row r="660" ht="15.75" customHeight="1">
      <c r="M660" s="1"/>
    </row>
    <row r="661" ht="15.75" customHeight="1">
      <c r="M661" s="1"/>
    </row>
    <row r="662" ht="15.75" customHeight="1">
      <c r="M662" s="1"/>
    </row>
    <row r="663" ht="15.75" customHeight="1">
      <c r="M663" s="1"/>
    </row>
    <row r="664" ht="15.75" customHeight="1">
      <c r="M664" s="1"/>
    </row>
    <row r="665" ht="15.75" customHeight="1">
      <c r="M665" s="1"/>
    </row>
    <row r="666" ht="15.75" customHeight="1">
      <c r="M666" s="1"/>
    </row>
    <row r="667" ht="15.75" customHeight="1">
      <c r="M667" s="1"/>
    </row>
    <row r="668" ht="15.75" customHeight="1">
      <c r="M668" s="1"/>
    </row>
    <row r="669" ht="15.75" customHeight="1">
      <c r="M669" s="1"/>
    </row>
    <row r="670" ht="15.75" customHeight="1">
      <c r="M670" s="1"/>
    </row>
    <row r="671" ht="15.75" customHeight="1">
      <c r="M671" s="1"/>
    </row>
    <row r="672" ht="15.75" customHeight="1">
      <c r="M672" s="1"/>
    </row>
    <row r="673" ht="15.75" customHeight="1">
      <c r="M673" s="1"/>
    </row>
    <row r="674" ht="15.75" customHeight="1">
      <c r="M674" s="1"/>
    </row>
    <row r="675" ht="15.75" customHeight="1">
      <c r="M675" s="1"/>
    </row>
    <row r="676" ht="15.75" customHeight="1">
      <c r="M676" s="1"/>
    </row>
    <row r="677" ht="15.75" customHeight="1">
      <c r="M677" s="1"/>
    </row>
    <row r="678" ht="15.75" customHeight="1">
      <c r="M678" s="1"/>
    </row>
    <row r="679" ht="15.75" customHeight="1">
      <c r="M679" s="1"/>
    </row>
    <row r="680" ht="15.75" customHeight="1">
      <c r="M680" s="1"/>
    </row>
    <row r="681" ht="15.75" customHeight="1">
      <c r="M681" s="1"/>
    </row>
    <row r="682" ht="15.75" customHeight="1">
      <c r="M682" s="1"/>
    </row>
    <row r="683" ht="15.75" customHeight="1">
      <c r="M683" s="1"/>
    </row>
    <row r="684" ht="15.75" customHeight="1">
      <c r="M684" s="1"/>
    </row>
    <row r="685" ht="15.75" customHeight="1">
      <c r="M685" s="1"/>
    </row>
    <row r="686" ht="15.75" customHeight="1">
      <c r="M686" s="1"/>
    </row>
    <row r="687" ht="15.75" customHeight="1">
      <c r="M687" s="1"/>
    </row>
    <row r="688" ht="15.75" customHeight="1">
      <c r="M688" s="1"/>
    </row>
    <row r="689" ht="15.75" customHeight="1">
      <c r="M689" s="1"/>
    </row>
    <row r="690" ht="15.75" customHeight="1">
      <c r="M690" s="1"/>
    </row>
    <row r="691" ht="15.75" customHeight="1">
      <c r="M691" s="1"/>
    </row>
    <row r="692" ht="15.75" customHeight="1">
      <c r="M692" s="1"/>
    </row>
    <row r="693" ht="15.75" customHeight="1">
      <c r="M693" s="1"/>
    </row>
    <row r="694" ht="15.75" customHeight="1">
      <c r="M694" s="1"/>
    </row>
    <row r="695" ht="15.75" customHeight="1">
      <c r="M695" s="1"/>
    </row>
    <row r="696" ht="15.75" customHeight="1">
      <c r="M696" s="1"/>
    </row>
    <row r="697" ht="15.75" customHeight="1">
      <c r="M697" s="1"/>
    </row>
    <row r="698" ht="15.75" customHeight="1">
      <c r="M698" s="1"/>
    </row>
    <row r="699" ht="15.75" customHeight="1">
      <c r="M699" s="1"/>
    </row>
    <row r="700" ht="15.75" customHeight="1">
      <c r="M700" s="1"/>
    </row>
    <row r="701" ht="15.75" customHeight="1">
      <c r="M701" s="1"/>
    </row>
    <row r="702" ht="15.75" customHeight="1">
      <c r="M702" s="1"/>
    </row>
    <row r="703" ht="15.75" customHeight="1">
      <c r="M703" s="1"/>
    </row>
    <row r="704" ht="15.75" customHeight="1">
      <c r="M704" s="1"/>
    </row>
    <row r="705" ht="15.75" customHeight="1">
      <c r="M705" s="1"/>
    </row>
    <row r="706" ht="15.75" customHeight="1">
      <c r="M706" s="1"/>
    </row>
    <row r="707" ht="15.75" customHeight="1">
      <c r="M707" s="1"/>
    </row>
    <row r="708" ht="15.75" customHeight="1">
      <c r="M708" s="1"/>
    </row>
    <row r="709" ht="15.75" customHeight="1">
      <c r="M709" s="1"/>
    </row>
    <row r="710" ht="15.75" customHeight="1">
      <c r="M710" s="1"/>
    </row>
    <row r="711" ht="15.75" customHeight="1">
      <c r="M711" s="1"/>
    </row>
    <row r="712" ht="15.75" customHeight="1">
      <c r="M712" s="1"/>
    </row>
    <row r="713" ht="15.75" customHeight="1">
      <c r="M713" s="1"/>
    </row>
    <row r="714" ht="15.75" customHeight="1">
      <c r="M714" s="1"/>
    </row>
    <row r="715" ht="15.75" customHeight="1">
      <c r="M715" s="1"/>
    </row>
    <row r="716" ht="15.75" customHeight="1">
      <c r="M716" s="1"/>
    </row>
    <row r="717" ht="15.75" customHeight="1">
      <c r="M717" s="1"/>
    </row>
    <row r="718" ht="15.75" customHeight="1">
      <c r="M718" s="1"/>
    </row>
    <row r="719" ht="15.75" customHeight="1">
      <c r="M719" s="1"/>
    </row>
    <row r="720" ht="15.75" customHeight="1">
      <c r="M720" s="1"/>
    </row>
    <row r="721" ht="15.75" customHeight="1">
      <c r="M721" s="1"/>
    </row>
    <row r="722" ht="15.75" customHeight="1">
      <c r="M722" s="1"/>
    </row>
    <row r="723" ht="15.75" customHeight="1">
      <c r="M723" s="1"/>
    </row>
    <row r="724" ht="15.75" customHeight="1">
      <c r="M724" s="1"/>
    </row>
    <row r="725" ht="15.75" customHeight="1">
      <c r="M725" s="1"/>
    </row>
    <row r="726" ht="15.75" customHeight="1">
      <c r="M726" s="1"/>
    </row>
    <row r="727" ht="15.75" customHeight="1">
      <c r="M727" s="1"/>
    </row>
    <row r="728" ht="15.75" customHeight="1">
      <c r="M728" s="1"/>
    </row>
    <row r="729" ht="15.75" customHeight="1">
      <c r="M729" s="1"/>
    </row>
    <row r="730" ht="15.75" customHeight="1">
      <c r="M730" s="1"/>
    </row>
    <row r="731" ht="15.75" customHeight="1">
      <c r="M731" s="1"/>
    </row>
    <row r="732" ht="15.75" customHeight="1">
      <c r="M732" s="1"/>
    </row>
    <row r="733" ht="15.75" customHeight="1">
      <c r="M733" s="1"/>
    </row>
    <row r="734" ht="15.75" customHeight="1">
      <c r="M734" s="1"/>
    </row>
    <row r="735" ht="15.75" customHeight="1">
      <c r="M735" s="1"/>
    </row>
    <row r="736" ht="15.75" customHeight="1">
      <c r="M736" s="1"/>
    </row>
    <row r="737" ht="15.75" customHeight="1">
      <c r="M737" s="1"/>
    </row>
    <row r="738" ht="15.75" customHeight="1">
      <c r="M738" s="1"/>
    </row>
    <row r="739" ht="15.75" customHeight="1">
      <c r="M739" s="1"/>
    </row>
    <row r="740" ht="15.75" customHeight="1">
      <c r="M740" s="1"/>
    </row>
    <row r="741" ht="15.75" customHeight="1">
      <c r="M741" s="1"/>
    </row>
    <row r="742" ht="15.75" customHeight="1">
      <c r="M742" s="1"/>
    </row>
    <row r="743" ht="15.75" customHeight="1">
      <c r="M743" s="1"/>
    </row>
    <row r="744" ht="15.75" customHeight="1">
      <c r="M744" s="1"/>
    </row>
    <row r="745" ht="15.75" customHeight="1">
      <c r="M745" s="1"/>
    </row>
    <row r="746" ht="15.75" customHeight="1">
      <c r="M746" s="1"/>
    </row>
    <row r="747" ht="15.75" customHeight="1">
      <c r="M747" s="1"/>
    </row>
    <row r="748" ht="15.75" customHeight="1">
      <c r="M748" s="1"/>
    </row>
    <row r="749" ht="15.75" customHeight="1">
      <c r="M749" s="1"/>
    </row>
    <row r="750" ht="15.75" customHeight="1">
      <c r="M750" s="1"/>
    </row>
    <row r="751" ht="15.75" customHeight="1">
      <c r="M751" s="1"/>
    </row>
    <row r="752" ht="15.75" customHeight="1">
      <c r="M752" s="1"/>
    </row>
    <row r="753" ht="15.75" customHeight="1">
      <c r="M753" s="1"/>
    </row>
    <row r="754" ht="15.75" customHeight="1">
      <c r="M754" s="1"/>
    </row>
    <row r="755" ht="15.75" customHeight="1">
      <c r="M755" s="1"/>
    </row>
    <row r="756" ht="15.75" customHeight="1">
      <c r="M756" s="1"/>
    </row>
    <row r="757" ht="15.75" customHeight="1">
      <c r="M757" s="1"/>
    </row>
    <row r="758" ht="15.75" customHeight="1">
      <c r="M758" s="1"/>
    </row>
    <row r="759" ht="15.75" customHeight="1">
      <c r="M759" s="1"/>
    </row>
    <row r="760" ht="15.75" customHeight="1">
      <c r="M760" s="1"/>
    </row>
    <row r="761" ht="15.75" customHeight="1">
      <c r="M761" s="1"/>
    </row>
    <row r="762" ht="15.75" customHeight="1">
      <c r="M762" s="1"/>
    </row>
    <row r="763" ht="15.75" customHeight="1">
      <c r="M763" s="1"/>
    </row>
    <row r="764" ht="15.75" customHeight="1">
      <c r="M764" s="1"/>
    </row>
    <row r="765" ht="15.75" customHeight="1">
      <c r="M765" s="1"/>
    </row>
    <row r="766" ht="15.75" customHeight="1">
      <c r="M766" s="1"/>
    </row>
    <row r="767" ht="15.75" customHeight="1">
      <c r="M767" s="1"/>
    </row>
    <row r="768" ht="15.75" customHeight="1">
      <c r="M768" s="1"/>
    </row>
    <row r="769" ht="15.75" customHeight="1">
      <c r="M769" s="1"/>
    </row>
    <row r="770" ht="15.75" customHeight="1">
      <c r="M770" s="1"/>
    </row>
    <row r="771" ht="15.75" customHeight="1">
      <c r="M771" s="1"/>
    </row>
    <row r="772" ht="15.75" customHeight="1">
      <c r="M772" s="1"/>
    </row>
    <row r="773" ht="15.75" customHeight="1">
      <c r="M773" s="1"/>
    </row>
    <row r="774" ht="15.75" customHeight="1">
      <c r="M774" s="1"/>
    </row>
    <row r="775" ht="15.75" customHeight="1">
      <c r="M775" s="1"/>
    </row>
    <row r="776" ht="15.75" customHeight="1">
      <c r="M776" s="1"/>
    </row>
    <row r="777" ht="15.75" customHeight="1">
      <c r="M777" s="1"/>
    </row>
    <row r="778" ht="15.75" customHeight="1">
      <c r="M778" s="1"/>
    </row>
    <row r="779" ht="15.75" customHeight="1">
      <c r="M779" s="1"/>
    </row>
    <row r="780" ht="15.75" customHeight="1">
      <c r="M780" s="1"/>
    </row>
    <row r="781" ht="15.75" customHeight="1">
      <c r="M781" s="1"/>
    </row>
    <row r="782" ht="15.75" customHeight="1">
      <c r="M782" s="1"/>
    </row>
    <row r="783" ht="15.75" customHeight="1">
      <c r="M783" s="1"/>
    </row>
    <row r="784" ht="15.75" customHeight="1">
      <c r="M784" s="1"/>
    </row>
    <row r="785" ht="15.75" customHeight="1">
      <c r="M785" s="1"/>
    </row>
    <row r="786" ht="15.75" customHeight="1">
      <c r="M786" s="1"/>
    </row>
    <row r="787" ht="15.75" customHeight="1">
      <c r="M787" s="1"/>
    </row>
    <row r="788" ht="15.75" customHeight="1">
      <c r="M788" s="1"/>
    </row>
    <row r="789" ht="15.75" customHeight="1">
      <c r="M789" s="1"/>
    </row>
    <row r="790" ht="15.75" customHeight="1">
      <c r="M790" s="1"/>
    </row>
    <row r="791" ht="15.75" customHeight="1">
      <c r="M791" s="1"/>
    </row>
    <row r="792" ht="15.75" customHeight="1">
      <c r="M792" s="1"/>
    </row>
    <row r="793" ht="15.75" customHeight="1">
      <c r="M793" s="1"/>
    </row>
    <row r="794" ht="15.75" customHeight="1">
      <c r="M794" s="1"/>
    </row>
    <row r="795" ht="15.75" customHeight="1">
      <c r="M795" s="1"/>
    </row>
    <row r="796" ht="15.75" customHeight="1">
      <c r="M796" s="1"/>
    </row>
    <row r="797" ht="15.75" customHeight="1">
      <c r="M797" s="1"/>
    </row>
    <row r="798" ht="15.75" customHeight="1">
      <c r="M798" s="1"/>
    </row>
    <row r="799" ht="15.75" customHeight="1">
      <c r="M799" s="1"/>
    </row>
    <row r="800" ht="15.75" customHeight="1">
      <c r="M800" s="1"/>
    </row>
    <row r="801" ht="15.75" customHeight="1">
      <c r="M801" s="1"/>
    </row>
    <row r="802" ht="15.75" customHeight="1">
      <c r="M802" s="1"/>
    </row>
    <row r="803" ht="15.75" customHeight="1">
      <c r="M803" s="1"/>
    </row>
    <row r="804" ht="15.75" customHeight="1">
      <c r="M804" s="1"/>
    </row>
    <row r="805" ht="15.75" customHeight="1">
      <c r="M805" s="1"/>
    </row>
    <row r="806" ht="15.75" customHeight="1">
      <c r="M806" s="1"/>
    </row>
    <row r="807" ht="15.75" customHeight="1">
      <c r="M807" s="1"/>
    </row>
    <row r="808" ht="15.75" customHeight="1">
      <c r="M808" s="1"/>
    </row>
    <row r="809" ht="15.75" customHeight="1">
      <c r="M809" s="1"/>
    </row>
    <row r="810" ht="15.75" customHeight="1">
      <c r="M810" s="1"/>
    </row>
    <row r="811" ht="15.75" customHeight="1">
      <c r="M811" s="1"/>
    </row>
    <row r="812" ht="15.75" customHeight="1">
      <c r="M812" s="1"/>
    </row>
    <row r="813" ht="15.75" customHeight="1">
      <c r="M813" s="1"/>
    </row>
    <row r="814" ht="15.75" customHeight="1">
      <c r="M814" s="1"/>
    </row>
    <row r="815" ht="15.75" customHeight="1">
      <c r="M815" s="1"/>
    </row>
    <row r="816" ht="15.75" customHeight="1">
      <c r="M816" s="1"/>
    </row>
    <row r="817" ht="15.75" customHeight="1">
      <c r="M817" s="1"/>
    </row>
    <row r="818" ht="15.75" customHeight="1">
      <c r="M818" s="1"/>
    </row>
    <row r="819" ht="15.75" customHeight="1">
      <c r="M819" s="1"/>
    </row>
    <row r="820" ht="15.75" customHeight="1">
      <c r="M820" s="1"/>
    </row>
    <row r="821" ht="15.75" customHeight="1">
      <c r="M821" s="1"/>
    </row>
    <row r="822" ht="15.75" customHeight="1">
      <c r="M822" s="1"/>
    </row>
    <row r="823" ht="15.75" customHeight="1">
      <c r="M823" s="1"/>
    </row>
    <row r="824" ht="15.75" customHeight="1">
      <c r="M824" s="1"/>
    </row>
    <row r="825" ht="15.75" customHeight="1">
      <c r="M825" s="1"/>
    </row>
    <row r="826" ht="15.75" customHeight="1">
      <c r="M826" s="1"/>
    </row>
    <row r="827" ht="15.75" customHeight="1">
      <c r="M827" s="1"/>
    </row>
    <row r="828" ht="15.75" customHeight="1">
      <c r="M828" s="1"/>
    </row>
    <row r="829" ht="15.75" customHeight="1">
      <c r="M829" s="1"/>
    </row>
    <row r="830" ht="15.75" customHeight="1">
      <c r="M830" s="1"/>
    </row>
    <row r="831" ht="15.75" customHeight="1">
      <c r="M831" s="1"/>
    </row>
    <row r="832" ht="15.75" customHeight="1">
      <c r="M832" s="1"/>
    </row>
    <row r="833" ht="15.75" customHeight="1">
      <c r="M833" s="1"/>
    </row>
    <row r="834" ht="15.75" customHeight="1">
      <c r="M834" s="1"/>
    </row>
    <row r="835" ht="15.75" customHeight="1">
      <c r="M835" s="1"/>
    </row>
    <row r="836" ht="15.75" customHeight="1">
      <c r="M836" s="1"/>
    </row>
    <row r="837" ht="15.75" customHeight="1">
      <c r="M837" s="1"/>
    </row>
    <row r="838" ht="15.75" customHeight="1">
      <c r="M838" s="1"/>
    </row>
    <row r="839" ht="15.75" customHeight="1">
      <c r="M839" s="1"/>
    </row>
    <row r="840" ht="15.75" customHeight="1">
      <c r="M840" s="1"/>
    </row>
    <row r="841" ht="15.75" customHeight="1">
      <c r="M841" s="1"/>
    </row>
    <row r="842" ht="15.75" customHeight="1">
      <c r="M842" s="1"/>
    </row>
    <row r="843" ht="15.75" customHeight="1">
      <c r="M843" s="1"/>
    </row>
    <row r="844" ht="15.75" customHeight="1">
      <c r="M844" s="1"/>
    </row>
    <row r="845" ht="15.75" customHeight="1">
      <c r="M845" s="1"/>
    </row>
    <row r="846" ht="15.75" customHeight="1">
      <c r="M846" s="1"/>
    </row>
    <row r="847" ht="15.75" customHeight="1">
      <c r="M847" s="1"/>
    </row>
    <row r="848" ht="15.75" customHeight="1">
      <c r="M848" s="1"/>
    </row>
    <row r="849" ht="15.75" customHeight="1">
      <c r="M849" s="1"/>
    </row>
    <row r="850" ht="15.75" customHeight="1">
      <c r="M850" s="1"/>
    </row>
    <row r="851" ht="15.75" customHeight="1">
      <c r="M851" s="1"/>
    </row>
    <row r="852" ht="15.75" customHeight="1">
      <c r="M852" s="1"/>
    </row>
    <row r="853" ht="15.75" customHeight="1">
      <c r="M853" s="1"/>
    </row>
    <row r="854" ht="15.75" customHeight="1">
      <c r="M854" s="1"/>
    </row>
    <row r="855" ht="15.75" customHeight="1">
      <c r="M855" s="1"/>
    </row>
    <row r="856" ht="15.75" customHeight="1">
      <c r="M856" s="1"/>
    </row>
    <row r="857" ht="15.75" customHeight="1">
      <c r="M857" s="1"/>
    </row>
    <row r="858" ht="15.75" customHeight="1">
      <c r="M858" s="1"/>
    </row>
    <row r="859" ht="15.75" customHeight="1">
      <c r="M859" s="1"/>
    </row>
    <row r="860" ht="15.75" customHeight="1">
      <c r="M860" s="1"/>
    </row>
    <row r="861" ht="15.75" customHeight="1">
      <c r="M861" s="1"/>
    </row>
    <row r="862" ht="15.75" customHeight="1">
      <c r="M862" s="1"/>
    </row>
    <row r="863" ht="15.75" customHeight="1">
      <c r="M863" s="1"/>
    </row>
    <row r="864" ht="15.75" customHeight="1">
      <c r="M864" s="1"/>
    </row>
    <row r="865" ht="15.75" customHeight="1">
      <c r="M865" s="1"/>
    </row>
    <row r="866" ht="15.75" customHeight="1">
      <c r="M866" s="1"/>
    </row>
    <row r="867" ht="15.75" customHeight="1">
      <c r="M867" s="1"/>
    </row>
    <row r="868" ht="15.75" customHeight="1">
      <c r="M868" s="1"/>
    </row>
    <row r="869" ht="15.75" customHeight="1">
      <c r="M869" s="1"/>
    </row>
    <row r="870" ht="15.75" customHeight="1">
      <c r="M870" s="1"/>
    </row>
    <row r="871" ht="15.75" customHeight="1">
      <c r="M871" s="1"/>
    </row>
    <row r="872" ht="15.75" customHeight="1">
      <c r="M872" s="1"/>
    </row>
    <row r="873" ht="15.75" customHeight="1">
      <c r="M873" s="1"/>
    </row>
    <row r="874" ht="15.75" customHeight="1">
      <c r="M874" s="1"/>
    </row>
    <row r="875" ht="15.75" customHeight="1">
      <c r="M875" s="1"/>
    </row>
    <row r="876" ht="15.75" customHeight="1">
      <c r="M876" s="1"/>
    </row>
    <row r="877" ht="15.75" customHeight="1">
      <c r="M877" s="1"/>
    </row>
    <row r="878" ht="15.75" customHeight="1">
      <c r="M878" s="1"/>
    </row>
    <row r="879" ht="15.75" customHeight="1">
      <c r="M879" s="1"/>
    </row>
    <row r="880" ht="15.75" customHeight="1">
      <c r="M880" s="1"/>
    </row>
    <row r="881" ht="15.75" customHeight="1">
      <c r="M881" s="1"/>
    </row>
    <row r="882" ht="15.75" customHeight="1">
      <c r="M882" s="1"/>
    </row>
    <row r="883" ht="15.75" customHeight="1">
      <c r="M883" s="1"/>
    </row>
    <row r="884" ht="15.75" customHeight="1">
      <c r="M884" s="1"/>
    </row>
    <row r="885" ht="15.75" customHeight="1">
      <c r="M885" s="1"/>
    </row>
    <row r="886" ht="15.75" customHeight="1">
      <c r="M886" s="1"/>
    </row>
    <row r="887" ht="15.75" customHeight="1">
      <c r="M887" s="1"/>
    </row>
    <row r="888" ht="15.75" customHeight="1">
      <c r="M888" s="1"/>
    </row>
    <row r="889" ht="15.75" customHeight="1">
      <c r="M889" s="1"/>
    </row>
    <row r="890" ht="15.75" customHeight="1">
      <c r="M890" s="1"/>
    </row>
    <row r="891" ht="15.75" customHeight="1">
      <c r="M891" s="1"/>
    </row>
    <row r="892" ht="15.75" customHeight="1">
      <c r="M892" s="1"/>
    </row>
    <row r="893" ht="15.75" customHeight="1">
      <c r="M893" s="1"/>
    </row>
    <row r="894" ht="15.75" customHeight="1">
      <c r="M894" s="1"/>
    </row>
    <row r="895" ht="15.75" customHeight="1">
      <c r="M895" s="1"/>
    </row>
    <row r="896" ht="15.75" customHeight="1">
      <c r="M896" s="1"/>
    </row>
    <row r="897" ht="15.75" customHeight="1">
      <c r="M897" s="1"/>
    </row>
    <row r="898" ht="15.75" customHeight="1">
      <c r="M898" s="1"/>
    </row>
    <row r="899" ht="15.75" customHeight="1">
      <c r="M899" s="1"/>
    </row>
    <row r="900" ht="15.75" customHeight="1">
      <c r="M900" s="1"/>
    </row>
    <row r="901" ht="15.75" customHeight="1">
      <c r="M901" s="1"/>
    </row>
    <row r="902" ht="15.75" customHeight="1">
      <c r="M902" s="1"/>
    </row>
    <row r="903" ht="15.75" customHeight="1">
      <c r="M903" s="1"/>
    </row>
    <row r="904" ht="15.75" customHeight="1">
      <c r="M904" s="1"/>
    </row>
    <row r="905" ht="15.75" customHeight="1">
      <c r="M905" s="1"/>
    </row>
    <row r="906" ht="15.75" customHeight="1">
      <c r="M906" s="1"/>
    </row>
    <row r="907" ht="15.75" customHeight="1">
      <c r="M907" s="1"/>
    </row>
    <row r="908" ht="15.75" customHeight="1">
      <c r="M908" s="1"/>
    </row>
    <row r="909" ht="15.75" customHeight="1">
      <c r="M909" s="1"/>
    </row>
    <row r="910" ht="15.75" customHeight="1">
      <c r="M910" s="1"/>
    </row>
    <row r="911" ht="15.75" customHeight="1">
      <c r="M911" s="1"/>
    </row>
    <row r="912" ht="15.75" customHeight="1">
      <c r="M912" s="1"/>
    </row>
    <row r="913" ht="15.75" customHeight="1">
      <c r="M913" s="1"/>
    </row>
    <row r="914" ht="15.75" customHeight="1">
      <c r="M914" s="1"/>
    </row>
    <row r="915" ht="15.75" customHeight="1">
      <c r="M915" s="1"/>
    </row>
    <row r="916" ht="15.75" customHeight="1">
      <c r="M916" s="1"/>
    </row>
    <row r="917" ht="15.75" customHeight="1">
      <c r="M917" s="1"/>
    </row>
    <row r="918" ht="15.75" customHeight="1">
      <c r="M918" s="1"/>
    </row>
    <row r="919" ht="15.75" customHeight="1">
      <c r="M919" s="1"/>
    </row>
    <row r="920" ht="15.75" customHeight="1">
      <c r="M920" s="1"/>
    </row>
    <row r="921" ht="15.75" customHeight="1">
      <c r="M921" s="1"/>
    </row>
    <row r="922" ht="15.75" customHeight="1">
      <c r="M922" s="1"/>
    </row>
    <row r="923" ht="15.75" customHeight="1">
      <c r="M923" s="1"/>
    </row>
    <row r="924" ht="15.75" customHeight="1">
      <c r="M924" s="1"/>
    </row>
    <row r="925" ht="15.75" customHeight="1">
      <c r="M925" s="1"/>
    </row>
    <row r="926" ht="15.75" customHeight="1">
      <c r="M926" s="1"/>
    </row>
    <row r="927" ht="15.75" customHeight="1">
      <c r="M927" s="1"/>
    </row>
    <row r="928" ht="15.75" customHeight="1">
      <c r="M928" s="1"/>
    </row>
    <row r="929" ht="15.75" customHeight="1">
      <c r="M929" s="1"/>
    </row>
    <row r="930" ht="15.75" customHeight="1">
      <c r="M930" s="1"/>
    </row>
    <row r="931" ht="15.75" customHeight="1">
      <c r="M931" s="1"/>
    </row>
    <row r="932" ht="15.75" customHeight="1">
      <c r="M932" s="1"/>
    </row>
    <row r="933" ht="15.75" customHeight="1">
      <c r="M933" s="1"/>
    </row>
    <row r="934" ht="15.75" customHeight="1">
      <c r="M934" s="1"/>
    </row>
    <row r="935" ht="15.75" customHeight="1">
      <c r="M935" s="1"/>
    </row>
    <row r="936" ht="15.75" customHeight="1">
      <c r="M936" s="1"/>
    </row>
    <row r="937" ht="15.75" customHeight="1">
      <c r="M937" s="1"/>
    </row>
    <row r="938" ht="15.75" customHeight="1">
      <c r="M938" s="1"/>
    </row>
    <row r="939" ht="15.75" customHeight="1">
      <c r="M939" s="1"/>
    </row>
    <row r="940" ht="15.75" customHeight="1">
      <c r="M940" s="1"/>
    </row>
    <row r="941" ht="15.75" customHeight="1">
      <c r="M941" s="1"/>
    </row>
    <row r="942" ht="15.75" customHeight="1">
      <c r="M942" s="1"/>
    </row>
    <row r="943" ht="15.75" customHeight="1">
      <c r="M943" s="1"/>
    </row>
    <row r="944" ht="15.75" customHeight="1">
      <c r="M944" s="1"/>
    </row>
    <row r="945" ht="15.75" customHeight="1">
      <c r="M945" s="1"/>
    </row>
    <row r="946" ht="15.75" customHeight="1">
      <c r="M946" s="1"/>
    </row>
    <row r="947" ht="15.75" customHeight="1">
      <c r="M947" s="1"/>
    </row>
    <row r="948" ht="15.75" customHeight="1">
      <c r="M948" s="1"/>
    </row>
    <row r="949" ht="15.75" customHeight="1">
      <c r="M949" s="1"/>
    </row>
    <row r="950" ht="15.75" customHeight="1">
      <c r="M950" s="1"/>
    </row>
    <row r="951" ht="15.75" customHeight="1">
      <c r="M951" s="1"/>
    </row>
    <row r="952" ht="15.75" customHeight="1">
      <c r="M952" s="1"/>
    </row>
    <row r="953" ht="15.75" customHeight="1">
      <c r="M953" s="1"/>
    </row>
    <row r="954" ht="15.75" customHeight="1">
      <c r="M954" s="1"/>
    </row>
    <row r="955" ht="15.75" customHeight="1">
      <c r="M955" s="1"/>
    </row>
    <row r="956" ht="15.75" customHeight="1">
      <c r="M956" s="1"/>
    </row>
    <row r="957" ht="15.75" customHeight="1">
      <c r="M957" s="1"/>
    </row>
    <row r="958" ht="15.75" customHeight="1">
      <c r="M958" s="1"/>
    </row>
    <row r="959" ht="15.75" customHeight="1">
      <c r="M959" s="1"/>
    </row>
    <row r="960" ht="15.75" customHeight="1">
      <c r="M960" s="1"/>
    </row>
    <row r="961" ht="15.75" customHeight="1">
      <c r="M961" s="1"/>
    </row>
    <row r="962" ht="15.75" customHeight="1">
      <c r="M962" s="1"/>
    </row>
    <row r="963" ht="15.75" customHeight="1">
      <c r="M963" s="1"/>
    </row>
    <row r="964" ht="15.75" customHeight="1">
      <c r="M964" s="1"/>
    </row>
    <row r="965" ht="15.75" customHeight="1">
      <c r="M965" s="1"/>
    </row>
    <row r="966" ht="15.75" customHeight="1">
      <c r="M966" s="1"/>
    </row>
    <row r="967" ht="15.75" customHeight="1">
      <c r="M967" s="1"/>
    </row>
    <row r="968" ht="15.75" customHeight="1">
      <c r="M968" s="1"/>
    </row>
    <row r="969" ht="15.75" customHeight="1">
      <c r="M969" s="1"/>
    </row>
    <row r="970" ht="15.75" customHeight="1">
      <c r="M970" s="1"/>
    </row>
    <row r="971" ht="15.75" customHeight="1">
      <c r="M971" s="1"/>
    </row>
    <row r="972" ht="15.75" customHeight="1">
      <c r="M972" s="1"/>
    </row>
    <row r="973" ht="15.75" customHeight="1">
      <c r="M973" s="1"/>
    </row>
    <row r="974" ht="15.75" customHeight="1">
      <c r="M974" s="1"/>
    </row>
    <row r="975" ht="15.75" customHeight="1">
      <c r="M975" s="1"/>
    </row>
    <row r="976" ht="15.75" customHeight="1">
      <c r="M976" s="1"/>
    </row>
    <row r="977" ht="15.75" customHeight="1">
      <c r="M977" s="1"/>
    </row>
    <row r="978" ht="15.75" customHeight="1">
      <c r="M978" s="1"/>
    </row>
    <row r="979" ht="15.75" customHeight="1">
      <c r="M979" s="1"/>
    </row>
    <row r="980" ht="15.75" customHeight="1">
      <c r="M980" s="1"/>
    </row>
    <row r="981" ht="15.75" customHeight="1">
      <c r="M981" s="1"/>
    </row>
    <row r="982" ht="15.75" customHeight="1">
      <c r="M982" s="1"/>
    </row>
    <row r="983" ht="15.75" customHeight="1">
      <c r="M983" s="1"/>
    </row>
    <row r="984" ht="15.75" customHeight="1">
      <c r="M984" s="1"/>
    </row>
    <row r="985" ht="15.75" customHeight="1">
      <c r="M985" s="1"/>
    </row>
    <row r="986" ht="15.75" customHeight="1">
      <c r="M986" s="1"/>
    </row>
    <row r="987" ht="15.75" customHeight="1">
      <c r="M987" s="1"/>
    </row>
    <row r="988" ht="15.75" customHeight="1">
      <c r="M988" s="1"/>
    </row>
    <row r="989" ht="15.75" customHeight="1">
      <c r="M989" s="1"/>
    </row>
    <row r="990" ht="15.75" customHeight="1">
      <c r="M990" s="1"/>
    </row>
    <row r="991" ht="15.75" customHeight="1">
      <c r="M991" s="1"/>
    </row>
    <row r="992" ht="15.75" customHeight="1">
      <c r="M992" s="1"/>
    </row>
    <row r="993" ht="15.75" customHeight="1">
      <c r="M993" s="1"/>
    </row>
    <row r="994" ht="15.75" customHeight="1">
      <c r="M994" s="1"/>
    </row>
    <row r="995" ht="15.75" customHeight="1">
      <c r="M995" s="1"/>
    </row>
    <row r="996" ht="15.75" customHeight="1">
      <c r="M996" s="1"/>
    </row>
    <row r="997" ht="15.75" customHeight="1">
      <c r="M997" s="1"/>
    </row>
    <row r="998" ht="15.75" customHeight="1">
      <c r="M998" s="1"/>
    </row>
    <row r="999" ht="15.75" customHeight="1">
      <c r="M999" s="1"/>
    </row>
    <row r="1000" ht="15.75" customHeight="1">
      <c r="M1000" s="1"/>
    </row>
  </sheetData>
  <printOptions/>
  <pageMargins bottom="1.0" footer="0.0" header="0.0" left="0.75" right="0.75" top="1.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2.0" ySplit="6.0" topLeftCell="C7" activePane="bottomRight" state="frozen"/>
      <selection activeCell="C1" sqref="C1" pane="topRight"/>
      <selection activeCell="A7" sqref="A7" pane="bottomLeft"/>
      <selection activeCell="C7" sqref="C7" pane="bottomRight"/>
    </sheetView>
  </sheetViews>
  <sheetFormatPr customHeight="1" defaultColWidth="14.43" defaultRowHeight="15.0"/>
  <cols>
    <col customWidth="1" min="1" max="1" width="2.0"/>
    <col customWidth="1" min="2" max="2" width="40.0"/>
    <col customWidth="1" min="3" max="12" width="12.0"/>
    <col customWidth="1" min="13" max="26" width="8.71"/>
  </cols>
  <sheetData>
    <row r="2">
      <c r="B2" s="3" t="s">
        <v>0</v>
      </c>
    </row>
    <row r="3">
      <c r="B3" s="4" t="s">
        <v>106</v>
      </c>
    </row>
    <row r="6">
      <c r="C6" s="9" t="s">
        <v>7</v>
      </c>
      <c r="D6" s="9" t="s">
        <v>12</v>
      </c>
      <c r="E6" s="9" t="s">
        <v>13</v>
      </c>
      <c r="F6" s="9" t="s">
        <v>14</v>
      </c>
      <c r="G6" s="9" t="s">
        <v>11</v>
      </c>
      <c r="H6" s="9" t="s">
        <v>15</v>
      </c>
      <c r="I6" s="9" t="s">
        <v>16</v>
      </c>
      <c r="J6" s="9" t="s">
        <v>17</v>
      </c>
      <c r="K6" s="9" t="s">
        <v>19</v>
      </c>
      <c r="L6" s="9" t="s">
        <v>21</v>
      </c>
    </row>
    <row r="8">
      <c r="B8" s="12" t="s">
        <v>108</v>
      </c>
    </row>
    <row r="9">
      <c r="B9" s="14" t="s">
        <v>111</v>
      </c>
      <c r="D9" s="56">
        <f>IS!D7/IS!C7-1</f>
        <v>0.1947502117</v>
      </c>
      <c r="E9" s="56">
        <f>IS!E7/IS!D7-1</f>
        <v>0.04252303331</v>
      </c>
      <c r="F9" s="56">
        <f>IS!F7/IS!E7-1</f>
        <v>0.04010876954</v>
      </c>
      <c r="G9" s="56">
        <f>IS!G7/IS!F7-1</f>
        <v>0.1088888889</v>
      </c>
      <c r="H9" s="56">
        <f>IS!H7/IS!G7-1</f>
        <v>0.09</v>
      </c>
      <c r="I9" s="56">
        <f>IS!I7/IS!H7-1</f>
        <v>0.075</v>
      </c>
      <c r="J9" s="56">
        <f>IS!J7/IS!I7-1</f>
        <v>0.065</v>
      </c>
      <c r="K9" s="56">
        <f>IS!K7/IS!J7-1</f>
        <v>0.055</v>
      </c>
      <c r="L9" s="56">
        <f>IS!L7/IS!K7-1</f>
        <v>0.05</v>
      </c>
    </row>
    <row r="10">
      <c r="B10" s="14" t="s">
        <v>116</v>
      </c>
      <c r="D10" s="56">
        <f>IS!D13/IS!C13-1</f>
        <v>0.1613306253</v>
      </c>
      <c r="E10" s="56">
        <f>IS!E13/IS!D13-1</f>
        <v>0.04252303331</v>
      </c>
      <c r="F10" s="56">
        <f>IS!F13/IS!E13-1</f>
        <v>0.200988903</v>
      </c>
      <c r="G10" s="56">
        <f>IS!G13/IS!F13-1</f>
        <v>0.1088888889</v>
      </c>
      <c r="H10" s="56">
        <f>IS!H13/IS!G13-1</f>
        <v>-0.008473520249</v>
      </c>
      <c r="I10" s="56">
        <f>IS!I13/IS!H13-1</f>
        <v>0.1339041096</v>
      </c>
      <c r="J10" s="56">
        <f>IS!J13/IS!I13-1</f>
        <v>0.1134090909</v>
      </c>
      <c r="K10" s="56">
        <f>IS!K13/IS!J13-1</f>
        <v>0.07465838509</v>
      </c>
      <c r="L10" s="56">
        <f>IS!L13/IS!K13-1</f>
        <v>0.06920731707</v>
      </c>
    </row>
    <row r="11">
      <c r="B11" s="14" t="s">
        <v>119</v>
      </c>
      <c r="D11" s="56">
        <f>IS!D21/IS!C21-1</f>
        <v>0.1464848218</v>
      </c>
      <c r="E11" s="56">
        <f>IS!E21/IS!D21-1</f>
        <v>-0.05171168374</v>
      </c>
      <c r="F11" s="56">
        <f>IS!F21/IS!E21-1</f>
        <v>0.2053028477</v>
      </c>
      <c r="G11" s="56">
        <f>IS!G21/IS!F21-1</f>
        <v>0.1484838626</v>
      </c>
      <c r="H11" s="56">
        <f>IS!H21/IS!G21-1</f>
        <v>-0.06155843978</v>
      </c>
      <c r="I11" s="56">
        <f>IS!I21/IS!H21-1</f>
        <v>0.1655095537</v>
      </c>
      <c r="J11" s="56">
        <f>IS!J21/IS!I21-1</f>
        <v>0.1412203701</v>
      </c>
      <c r="K11" s="56">
        <f>IS!K21/IS!J21-1</f>
        <v>0.07865880405</v>
      </c>
      <c r="L11" s="56">
        <f>IS!L21/IS!K21-1</f>
        <v>0.08145858088</v>
      </c>
    </row>
    <row r="12">
      <c r="B12" s="14" t="s">
        <v>122</v>
      </c>
      <c r="D12" s="56">
        <f>IS!D25/IS!C25-1</f>
        <v>0.1430295719</v>
      </c>
      <c r="E12" s="56">
        <f>IS!E25/IS!D25-1</f>
        <v>-0.07442597174</v>
      </c>
      <c r="F12" s="56">
        <f>IS!F25/IS!E25-1</f>
        <v>0.1998406233</v>
      </c>
      <c r="G12" s="56">
        <f>IS!G25/IS!F25-1</f>
        <v>0.1444146201</v>
      </c>
      <c r="H12" s="56">
        <f>IS!H25/IS!G25-1</f>
        <v>-0.06519530673</v>
      </c>
      <c r="I12" s="56">
        <f>IS!I25/IS!H25-1</f>
        <v>0.1614905552</v>
      </c>
      <c r="J12" s="56">
        <f>IS!J25/IS!I25-1</f>
        <v>0.1372986506</v>
      </c>
      <c r="K12" s="56">
        <f>IS!K25/IS!J25-1</f>
        <v>0.07496476705</v>
      </c>
      <c r="L12" s="56">
        <f>IS!L25/IS!K25-1</f>
        <v>0.07776759596</v>
      </c>
    </row>
    <row r="14">
      <c r="B14" s="12" t="s">
        <v>127</v>
      </c>
    </row>
    <row r="15">
      <c r="B15" s="14" t="s">
        <v>128</v>
      </c>
      <c r="C15" s="56">
        <f>IS!C10/IS!C7</f>
        <v>0.363</v>
      </c>
      <c r="D15" s="56">
        <f>IS!D10/IS!D7</f>
        <v>0.335</v>
      </c>
      <c r="E15" s="56">
        <f>IS!E10/IS!E7</f>
        <v>0.346</v>
      </c>
      <c r="F15" s="56">
        <f>IS!F10/IS!F7</f>
        <v>0.364</v>
      </c>
      <c r="G15" s="56">
        <f>IS!G10/IS!G7</f>
        <v>0.366</v>
      </c>
      <c r="H15" s="56">
        <f>IS!H10/IS!H7</f>
        <v>0.355</v>
      </c>
      <c r="I15" s="56">
        <f>IS!I10/IS!I7</f>
        <v>0.362</v>
      </c>
      <c r="J15" s="56">
        <f>IS!J10/IS!J7</f>
        <v>0.368</v>
      </c>
      <c r="K15" s="56">
        <f>IS!K10/IS!K7</f>
        <v>0.37</v>
      </c>
      <c r="L15" s="56">
        <f>IS!L10/IS!L7</f>
        <v>0.372</v>
      </c>
    </row>
    <row r="16">
      <c r="B16" s="14" t="s">
        <v>135</v>
      </c>
      <c r="C16" s="56">
        <f>IS!C13/IS!C7</f>
        <v>0.143</v>
      </c>
      <c r="D16" s="56">
        <f>IS!D13/IS!D7</f>
        <v>0.139</v>
      </c>
      <c r="E16" s="56">
        <f>IS!E13/IS!E7</f>
        <v>0.139</v>
      </c>
      <c r="F16" s="56">
        <f>IS!F13/IS!F7</f>
        <v>0.1605</v>
      </c>
      <c r="G16" s="56">
        <f>IS!G13/IS!G7</f>
        <v>0.1605</v>
      </c>
      <c r="H16" s="56">
        <f>IS!H13/IS!H7</f>
        <v>0.146</v>
      </c>
      <c r="I16" s="56">
        <f>IS!I13/IS!I7</f>
        <v>0.154</v>
      </c>
      <c r="J16" s="56">
        <f>IS!J13/IS!J7</f>
        <v>0.161</v>
      </c>
      <c r="K16" s="56">
        <f>IS!K13/IS!K7</f>
        <v>0.164</v>
      </c>
      <c r="L16" s="56">
        <f>IS!L13/IS!L7</f>
        <v>0.167</v>
      </c>
    </row>
    <row r="17">
      <c r="B17" s="14" t="s">
        <v>145</v>
      </c>
      <c r="C17" s="56">
        <f>IS!C16/IS!C7</f>
        <v>0.109130398</v>
      </c>
      <c r="D17" s="56">
        <f>IS!D16/IS!D7</f>
        <v>0.107107725</v>
      </c>
      <c r="E17" s="56">
        <f>IS!E16/IS!E7</f>
        <v>0.103649898</v>
      </c>
      <c r="F17" s="56">
        <f>IS!F16/IS!F7</f>
        <v>0.1214150327</v>
      </c>
      <c r="G17" s="56">
        <f>IS!G16/IS!G7</f>
        <v>0.1208324296</v>
      </c>
      <c r="H17" s="56">
        <f>IS!H16/IS!H7</f>
        <v>0.103</v>
      </c>
      <c r="I17" s="56">
        <f>IS!I16/IS!I7</f>
        <v>0.11</v>
      </c>
      <c r="J17" s="56">
        <f>IS!J16/IS!J7</f>
        <v>0.117</v>
      </c>
      <c r="K17" s="56">
        <f>IS!K16/IS!K7</f>
        <v>0.119</v>
      </c>
      <c r="L17" s="56">
        <f>IS!L16/IS!L7</f>
        <v>0.122</v>
      </c>
    </row>
    <row r="18">
      <c r="B18" s="14" t="s">
        <v>148</v>
      </c>
      <c r="C18" s="56">
        <f>IS!C21/IS!C7</f>
        <v>0.0765808044</v>
      </c>
      <c r="D18" s="56">
        <f>IS!D21/IS!D7</f>
        <v>0.07348710135</v>
      </c>
      <c r="E18" s="56">
        <f>IS!E21/IS!E7</f>
        <v>0.06684452753</v>
      </c>
      <c r="F18" s="56">
        <f>IS!F21/IS!F7</f>
        <v>0.07746103268</v>
      </c>
      <c r="G18" s="56">
        <f>IS!G21/IS!G7</f>
        <v>0.08022692526</v>
      </c>
      <c r="H18" s="56">
        <f>IS!H21/IS!H7</f>
        <v>0.06907181735</v>
      </c>
      <c r="I18" s="56">
        <f>IS!I21/IS!I7</f>
        <v>0.07488731443</v>
      </c>
      <c r="J18" s="56">
        <f>IS!J21/IS!J7</f>
        <v>0.0802468814</v>
      </c>
      <c r="K18" s="56">
        <f>IS!K21/IS!K7</f>
        <v>0.08204645035</v>
      </c>
      <c r="L18" s="56">
        <f>IS!L21/IS!L7</f>
        <v>0.08450460739</v>
      </c>
    </row>
    <row r="19">
      <c r="B19" s="14" t="s">
        <v>150</v>
      </c>
      <c r="D19" s="56">
        <f>IS!D21/AVERAGE(BS!D35,BS!C35)</f>
        <v>0.1850092781</v>
      </c>
      <c r="E19" s="56">
        <f>IS!E21/AVERAGE(BS!E35,BS!D35)</f>
        <v>0.1420836795</v>
      </c>
      <c r="F19" s="56">
        <f>IS!F21/AVERAGE(BS!F35,BS!E35)</f>
        <v>0.1465070092</v>
      </c>
      <c r="G19" s="56">
        <f>IS!G21/AVERAGE(BS!G35,BS!F35)</f>
        <v>0.1494162799</v>
      </c>
      <c r="H19" s="56">
        <f>IS!H21/AVERAGE(BS!H35,BS!G35)</f>
        <v>0.1262156937</v>
      </c>
      <c r="I19" s="56">
        <f>IS!I21/AVERAGE(BS!I35,BS!H35)</f>
        <v>0.1359575675</v>
      </c>
      <c r="J19" s="56">
        <f>IS!J21/AVERAGE(BS!J35,BS!I35)</f>
        <v>0.1426953165</v>
      </c>
      <c r="K19" s="56">
        <f>IS!K21/AVERAGE(BS!K35,BS!J35)</f>
        <v>0.1413422916</v>
      </c>
      <c r="L19" s="56">
        <f>IS!L21/AVERAGE(BS!L35,BS!K35)</f>
        <v>0.1404590016</v>
      </c>
    </row>
    <row r="21" ht="15.75" customHeight="1">
      <c r="B21" s="12" t="s">
        <v>152</v>
      </c>
    </row>
    <row r="22" ht="15.75" customHeight="1">
      <c r="B22" s="14" t="s">
        <v>153</v>
      </c>
      <c r="C22" s="21">
        <f>BS!C23+BS!C25+BS!C26</f>
        <v>38.72</v>
      </c>
      <c r="D22" s="21">
        <f>BS!D23+BS!D25+BS!D26</f>
        <v>222.16</v>
      </c>
      <c r="E22" s="21">
        <f>BS!E23+BS!E25+BS!E26</f>
        <v>280.5</v>
      </c>
      <c r="F22" s="21">
        <f>BS!F23+BS!F25+BS!F26</f>
        <v>155.99</v>
      </c>
      <c r="G22" s="21">
        <f>BS!G23+BS!G25+BS!G26</f>
        <v>118.47</v>
      </c>
      <c r="H22" s="21">
        <f>BS!H23+BS!H25+BS!H26</f>
        <v>118.47</v>
      </c>
      <c r="I22" s="21">
        <f>BS!I23+BS!I25+BS!I26</f>
        <v>118.47</v>
      </c>
      <c r="J22" s="21">
        <f>BS!J23+BS!J25+BS!J26</f>
        <v>118.47</v>
      </c>
      <c r="K22" s="21">
        <f>BS!K23+BS!K25+BS!K26</f>
        <v>118.47</v>
      </c>
      <c r="L22" s="21">
        <f>BS!L23+BS!L25+BS!L26</f>
        <v>118.47</v>
      </c>
    </row>
    <row r="23" ht="15.75" customHeight="1">
      <c r="B23" s="14" t="s">
        <v>34</v>
      </c>
      <c r="C23" s="21">
        <f>BS!C8</f>
        <v>129.91</v>
      </c>
      <c r="D23" s="21">
        <f>BS!D8</f>
        <v>168.26</v>
      </c>
      <c r="E23" s="21">
        <f>BS!E8</f>
        <v>84.16</v>
      </c>
      <c r="F23" s="21">
        <f>BS!F8</f>
        <v>137.77</v>
      </c>
      <c r="G23" s="21">
        <f>BS!G8</f>
        <v>105.74</v>
      </c>
      <c r="H23" s="21">
        <f>BS!H8</f>
        <v>179.8236443</v>
      </c>
      <c r="I23" s="21">
        <f>BS!I8</f>
        <v>293.459447</v>
      </c>
      <c r="J23" s="21">
        <f>BS!J8</f>
        <v>423.4406819</v>
      </c>
      <c r="K23" s="21">
        <f>BS!K8</f>
        <v>556.4100385</v>
      </c>
      <c r="L23" s="21">
        <f>BS!L8</f>
        <v>711.5716949</v>
      </c>
    </row>
    <row r="24" ht="15.75" customHeight="1">
      <c r="B24" s="16" t="s">
        <v>159</v>
      </c>
      <c r="C24" s="25">
        <f t="shared" ref="C24:L24" si="1">C22-C23</f>
        <v>-91.19</v>
      </c>
      <c r="D24" s="25">
        <f t="shared" si="1"/>
        <v>53.9</v>
      </c>
      <c r="E24" s="25">
        <f t="shared" si="1"/>
        <v>196.34</v>
      </c>
      <c r="F24" s="25">
        <f t="shared" si="1"/>
        <v>18.22</v>
      </c>
      <c r="G24" s="25">
        <f t="shared" si="1"/>
        <v>12.73</v>
      </c>
      <c r="H24" s="25">
        <f t="shared" si="1"/>
        <v>-61.35364428</v>
      </c>
      <c r="I24" s="25">
        <f t="shared" si="1"/>
        <v>-174.989447</v>
      </c>
      <c r="J24" s="25">
        <f t="shared" si="1"/>
        <v>-304.9706819</v>
      </c>
      <c r="K24" s="25">
        <f t="shared" si="1"/>
        <v>-437.9400385</v>
      </c>
      <c r="L24" s="25">
        <f t="shared" si="1"/>
        <v>-593.1016949</v>
      </c>
    </row>
    <row r="25" ht="15.75" customHeight="1">
      <c r="B25" s="14" t="s">
        <v>160</v>
      </c>
      <c r="C25" s="83">
        <f>C24/IS!C13</f>
        <v>-0.539959617</v>
      </c>
      <c r="D25" s="83">
        <f>D24/IS!D13</f>
        <v>0.2748191241</v>
      </c>
      <c r="E25" s="83">
        <f>E24/IS!E13</f>
        <v>0.9602433621</v>
      </c>
      <c r="F25" s="83">
        <f>F24/IS!F13</f>
        <v>0.07419624132</v>
      </c>
      <c r="G25" s="83">
        <f>G24/IS!G13</f>
        <v>0.04674916995</v>
      </c>
      <c r="H25" s="83">
        <f>H24/IS!H13</f>
        <v>-0.2272383084</v>
      </c>
      <c r="I25" s="83">
        <f>I24/IS!I13</f>
        <v>-0.5715795907</v>
      </c>
      <c r="J25" s="83">
        <f>J24/IS!J13</f>
        <v>-0.8946809334</v>
      </c>
      <c r="K25" s="83">
        <f>K24/IS!K13</f>
        <v>-1.195513024</v>
      </c>
      <c r="L25" s="83">
        <f>L24/IS!L13</f>
        <v>-1.514282497</v>
      </c>
    </row>
    <row r="26" ht="15.75" customHeight="1">
      <c r="B26" s="14" t="s">
        <v>161</v>
      </c>
      <c r="C26" s="83">
        <f>IS!C13/(-IS!C18)</f>
        <v>112.5886667</v>
      </c>
      <c r="D26" s="83">
        <f>IS!D13/(-IS!D18)</f>
        <v>65.37633333</v>
      </c>
      <c r="E26" s="83">
        <f>IS!E13/(-IS!E18)</f>
        <v>17.03908333</v>
      </c>
      <c r="F26" s="83">
        <f>IS!F13/(-IS!F18)</f>
        <v>16.93551724</v>
      </c>
      <c r="G26" s="83">
        <f>IS!G13/(-IS!G18)</f>
        <v>27.23043</v>
      </c>
      <c r="H26" s="83">
        <f>IS!H13/(-IS!H18)</f>
        <v>33.7496155</v>
      </c>
      <c r="I26" s="83">
        <f>IS!I13/(-IS!I18)</f>
        <v>51.02510362</v>
      </c>
      <c r="J26" s="83">
        <f>IS!J13/(-IS!J18)</f>
        <v>68.17417708</v>
      </c>
      <c r="K26" s="83">
        <f>IS!K13/(-IS!K18)</f>
        <v>91.5799388</v>
      </c>
      <c r="L26" s="83">
        <f>IS!L13/(-IS!L18)</f>
        <v>130.5572542</v>
      </c>
    </row>
    <row r="27" ht="15.75" customHeight="1"/>
    <row r="28" ht="15.75" customHeight="1">
      <c r="B28" s="12" t="s">
        <v>162</v>
      </c>
    </row>
    <row r="29" ht="15.75" customHeight="1">
      <c r="B29" s="14" t="s">
        <v>155</v>
      </c>
      <c r="C29" s="84">
        <f>BS!C9/IS!C7*365</f>
        <v>36.51545301</v>
      </c>
      <c r="D29" s="84">
        <f>BS!D9/IS!D7*365</f>
        <v>47.22494685</v>
      </c>
      <c r="E29" s="84">
        <f>BS!E9/IS!E7*365</f>
        <v>61.9532291</v>
      </c>
      <c r="F29" s="84">
        <f>BS!F9/IS!F7*365</f>
        <v>60.49696078</v>
      </c>
      <c r="G29" s="84">
        <f>BS!G9/IS!G7*365</f>
        <v>60.58018979</v>
      </c>
      <c r="H29" s="84">
        <f>BS!H9/IS!H7*365</f>
        <v>58</v>
      </c>
      <c r="I29" s="84">
        <f>BS!I9/IS!I7*365</f>
        <v>57</v>
      </c>
      <c r="J29" s="84">
        <f>BS!J9/IS!J7*365</f>
        <v>56</v>
      </c>
      <c r="K29" s="84">
        <f>BS!K9/IS!K7*365</f>
        <v>55</v>
      </c>
      <c r="L29" s="84">
        <f>BS!L9/IS!L7*365</f>
        <v>55</v>
      </c>
    </row>
    <row r="30" ht="15.75" customHeight="1">
      <c r="B30" s="14" t="s">
        <v>156</v>
      </c>
      <c r="C30" s="84">
        <f>BS!C10/(-IS!C9)*365</f>
        <v>105.1241066</v>
      </c>
      <c r="D30" s="84">
        <f>BS!D10/(-IS!D9)*365</f>
        <v>173.445165</v>
      </c>
      <c r="E30" s="84">
        <f>BS!E10/(-IS!E9)*365</f>
        <v>166.7975872</v>
      </c>
      <c r="F30" s="84">
        <f>BS!F10/(-IS!F9)*365</f>
        <v>124.8287397</v>
      </c>
      <c r="G30" s="84">
        <f>BS!G10/(-IS!G9)*365</f>
        <v>144.6604008</v>
      </c>
      <c r="H30" s="84">
        <f>BS!H10/(-IS!H9)*365</f>
        <v>140</v>
      </c>
      <c r="I30" s="84">
        <f>BS!I10/(-IS!I9)*365</f>
        <v>135</v>
      </c>
      <c r="J30" s="84">
        <f>BS!J10/(-IS!J9)*365</f>
        <v>130</v>
      </c>
      <c r="K30" s="84">
        <f>BS!K10/(-IS!K9)*365</f>
        <v>128</v>
      </c>
      <c r="L30" s="84">
        <f>BS!L10/(-IS!L9)*365</f>
        <v>125</v>
      </c>
    </row>
    <row r="31" ht="15.75" customHeight="1">
      <c r="B31" s="14" t="s">
        <v>157</v>
      </c>
      <c r="C31" s="84">
        <f>BS!C21/(-IS!C9)*365</f>
        <v>85.29477055</v>
      </c>
      <c r="D31" s="84">
        <f>BS!D21/(-IS!D9)*365</f>
        <v>113.6916174</v>
      </c>
      <c r="E31" s="84">
        <f>BS!E21/(-IS!E9)*365</f>
        <v>99.15356422</v>
      </c>
      <c r="F31" s="84">
        <f>BS!F21/(-IS!F9)*365</f>
        <v>102.5029288</v>
      </c>
      <c r="G31" s="84">
        <f>BS!G21/(-IS!G9)*365</f>
        <v>105.1656105</v>
      </c>
      <c r="H31" s="84">
        <f>BS!H21/(-IS!H9)*365</f>
        <v>100</v>
      </c>
      <c r="I31" s="84">
        <f>BS!I21/(-IS!I9)*365</f>
        <v>100</v>
      </c>
      <c r="J31" s="84">
        <f>BS!J21/(-IS!J9)*365</f>
        <v>98</v>
      </c>
      <c r="K31" s="84">
        <f>BS!K21/(-IS!K9)*365</f>
        <v>95</v>
      </c>
      <c r="L31" s="84">
        <f>BS!L21/(-IS!L9)*365</f>
        <v>95</v>
      </c>
    </row>
    <row r="32" ht="15.75" customHeight="1">
      <c r="B32" s="16" t="s">
        <v>163</v>
      </c>
      <c r="C32" s="85">
        <f t="shared" ref="C32:L32" si="2">C29+C30-C31</f>
        <v>56.34478903</v>
      </c>
      <c r="D32" s="85">
        <f t="shared" si="2"/>
        <v>106.9784944</v>
      </c>
      <c r="E32" s="85">
        <f t="shared" si="2"/>
        <v>129.5972521</v>
      </c>
      <c r="F32" s="85">
        <f t="shared" si="2"/>
        <v>82.82277161</v>
      </c>
      <c r="G32" s="85">
        <f t="shared" si="2"/>
        <v>100.0749801</v>
      </c>
      <c r="H32" s="85">
        <f t="shared" si="2"/>
        <v>98</v>
      </c>
      <c r="I32" s="85">
        <f t="shared" si="2"/>
        <v>92</v>
      </c>
      <c r="J32" s="85">
        <f t="shared" si="2"/>
        <v>88</v>
      </c>
      <c r="K32" s="85">
        <f t="shared" si="2"/>
        <v>88</v>
      </c>
      <c r="L32" s="85">
        <f t="shared" si="2"/>
        <v>85</v>
      </c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2026-07-07T23:40:59Z</dcterms:created>
  <dc:creator>Kavita Bhandari</dc:creator>
</cp:coreProperties>
</file>